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nynurbasith/Library/CloudStorage/OneDrive-UGM365/Coordinating Ministry for Economic Affairs/Dashboard KI/"/>
    </mc:Choice>
  </mc:AlternateContent>
  <xr:revisionPtr revIDLastSave="0" documentId="13_ncr:1_{327A23AC-9F4E-0E4A-BCDD-5E8D321CE4F6}" xr6:coauthVersionLast="47" xr6:coauthVersionMax="47" xr10:uidLastSave="{00000000-0000-0000-0000-000000000000}"/>
  <bookViews>
    <workbookView xWindow="1220" yWindow="500" windowWidth="29480" windowHeight="15940" activeTab="3" xr2:uid="{7183BDE8-7C97-8546-BC9B-DA4B3ACCDA04}"/>
  </bookViews>
  <sheets>
    <sheet name="COVER" sheetId="3" r:id="rId1"/>
    <sheet name="Keterangan" sheetId="9" r:id="rId2"/>
    <sheet name="Asumsi" sheetId="4" r:id="rId3"/>
    <sheet name="Indikator - Input" sheetId="1" r:id="rId4"/>
    <sheet name="Dashboard" sheetId="7" r:id="rId5"/>
    <sheet name="Growth (YoY)" sheetId="10" r:id="rId6"/>
    <sheet name="IKU-Des 2024" sheetId="12" r:id="rId7"/>
  </sheets>
  <definedNames>
    <definedName name="_xlnm.Print_Area" localSheetId="0">COVER!$A$1:$G$47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10" l="1"/>
  <c r="I38" i="10"/>
  <c r="I37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1" i="10"/>
  <c r="I10" i="10"/>
  <c r="I9" i="10"/>
  <c r="I8" i="10"/>
  <c r="I7" i="10"/>
  <c r="I6" i="10"/>
  <c r="I5" i="10"/>
  <c r="I4" i="10"/>
  <c r="D38" i="10"/>
  <c r="D37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1" i="10"/>
  <c r="D10" i="10"/>
  <c r="D9" i="10"/>
  <c r="D8" i="10"/>
  <c r="D7" i="10"/>
  <c r="D6" i="10"/>
  <c r="D5" i="10"/>
  <c r="C38" i="10"/>
  <c r="C37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1" i="10"/>
  <c r="C10" i="10"/>
  <c r="C9" i="10"/>
  <c r="C8" i="10"/>
  <c r="C7" i="10"/>
  <c r="C6" i="10"/>
  <c r="C5" i="10"/>
  <c r="C4" i="10"/>
  <c r="Z50" i="7"/>
  <c r="AA50" i="7"/>
  <c r="AB50" i="7"/>
  <c r="AC50" i="7"/>
  <c r="AD50" i="7"/>
  <c r="AE50" i="7"/>
  <c r="AF50" i="7"/>
  <c r="AG50" i="7"/>
  <c r="AH50" i="7"/>
  <c r="AI50" i="7"/>
  <c r="Z49" i="7"/>
  <c r="AA49" i="7"/>
  <c r="AB49" i="7"/>
  <c r="AC49" i="7"/>
  <c r="AD49" i="7"/>
  <c r="AE49" i="7"/>
  <c r="AF49" i="7"/>
  <c r="AG49" i="7"/>
  <c r="AH49" i="7"/>
  <c r="AI49" i="7"/>
  <c r="Y50" i="7"/>
  <c r="Y49" i="7"/>
  <c r="Z48" i="7"/>
  <c r="AA48" i="7"/>
  <c r="AB48" i="7"/>
  <c r="AC48" i="7"/>
  <c r="AD48" i="7"/>
  <c r="AE48" i="7"/>
  <c r="AF48" i="7"/>
  <c r="AG48" i="7"/>
  <c r="AH48" i="7"/>
  <c r="AI48" i="7"/>
  <c r="Y48" i="7"/>
  <c r="Z30" i="7"/>
  <c r="AA30" i="7"/>
  <c r="AB30" i="7"/>
  <c r="AC30" i="7"/>
  <c r="AD30" i="7"/>
  <c r="AE30" i="7"/>
  <c r="AF30" i="7"/>
  <c r="AG30" i="7"/>
  <c r="AH30" i="7"/>
  <c r="AI30" i="7"/>
  <c r="Z31" i="7"/>
  <c r="AA31" i="7"/>
  <c r="AB31" i="7"/>
  <c r="AC31" i="7"/>
  <c r="AD31" i="7"/>
  <c r="AE31" i="7"/>
  <c r="AF31" i="7"/>
  <c r="AG31" i="7"/>
  <c r="AH31" i="7"/>
  <c r="AI31" i="7"/>
  <c r="Z32" i="7"/>
  <c r="AA32" i="7"/>
  <c r="AB32" i="7"/>
  <c r="AC32" i="7"/>
  <c r="AD32" i="7"/>
  <c r="AE32" i="7"/>
  <c r="AF32" i="7"/>
  <c r="AG32" i="7"/>
  <c r="AH32" i="7"/>
  <c r="AI32" i="7"/>
  <c r="Z33" i="7"/>
  <c r="AA33" i="7"/>
  <c r="AB33" i="7"/>
  <c r="AC33" i="7"/>
  <c r="AD33" i="7"/>
  <c r="AE33" i="7"/>
  <c r="AF33" i="7"/>
  <c r="AG33" i="7"/>
  <c r="AH33" i="7"/>
  <c r="AI33" i="7"/>
  <c r="Z34" i="7"/>
  <c r="AA34" i="7"/>
  <c r="AB34" i="7"/>
  <c r="AC34" i="7"/>
  <c r="AD34" i="7"/>
  <c r="AE34" i="7"/>
  <c r="AF34" i="7"/>
  <c r="AG34" i="7"/>
  <c r="AH34" i="7"/>
  <c r="AI34" i="7"/>
  <c r="Z35" i="7"/>
  <c r="AA35" i="7"/>
  <c r="AB35" i="7"/>
  <c r="AC35" i="7"/>
  <c r="AD35" i="7"/>
  <c r="AE35" i="7"/>
  <c r="AF35" i="7"/>
  <c r="AG35" i="7"/>
  <c r="AH35" i="7"/>
  <c r="AI35" i="7"/>
  <c r="Z36" i="7"/>
  <c r="AA36" i="7"/>
  <c r="AB36" i="7"/>
  <c r="AC36" i="7"/>
  <c r="AD36" i="7"/>
  <c r="AE36" i="7"/>
  <c r="AF36" i="7"/>
  <c r="AG36" i="7"/>
  <c r="AH36" i="7"/>
  <c r="AI36" i="7"/>
  <c r="Z37" i="7"/>
  <c r="AA37" i="7"/>
  <c r="AB37" i="7"/>
  <c r="AC37" i="7"/>
  <c r="AD37" i="7"/>
  <c r="AE37" i="7"/>
  <c r="AF37" i="7"/>
  <c r="AG37" i="7"/>
  <c r="AH37" i="7"/>
  <c r="AI37" i="7"/>
  <c r="Z38" i="7"/>
  <c r="AA38" i="7"/>
  <c r="AB38" i="7"/>
  <c r="AC38" i="7"/>
  <c r="AD38" i="7"/>
  <c r="AE38" i="7"/>
  <c r="AF38" i="7"/>
  <c r="AG38" i="7"/>
  <c r="AH38" i="7"/>
  <c r="AI38" i="7"/>
  <c r="Z39" i="7"/>
  <c r="AA39" i="7"/>
  <c r="AB39" i="7"/>
  <c r="AC39" i="7"/>
  <c r="AD39" i="7"/>
  <c r="AE39" i="7"/>
  <c r="AF39" i="7"/>
  <c r="AG39" i="7"/>
  <c r="AH39" i="7"/>
  <c r="AI39" i="7"/>
  <c r="Z40" i="7"/>
  <c r="AA40" i="7"/>
  <c r="AB40" i="7"/>
  <c r="AC40" i="7"/>
  <c r="AD40" i="7"/>
  <c r="AE40" i="7"/>
  <c r="AF40" i="7"/>
  <c r="AG40" i="7"/>
  <c r="AH40" i="7"/>
  <c r="AI40" i="7"/>
  <c r="Z41" i="7"/>
  <c r="AA41" i="7"/>
  <c r="AB41" i="7"/>
  <c r="AC41" i="7"/>
  <c r="AD41" i="7"/>
  <c r="AE41" i="7"/>
  <c r="AF41" i="7"/>
  <c r="AG41" i="7"/>
  <c r="AH41" i="7"/>
  <c r="AI41" i="7"/>
  <c r="Z42" i="7"/>
  <c r="AA42" i="7"/>
  <c r="AB42" i="7"/>
  <c r="AC42" i="7"/>
  <c r="AD42" i="7"/>
  <c r="AE42" i="7"/>
  <c r="AF42" i="7"/>
  <c r="AG42" i="7"/>
  <c r="AH42" i="7"/>
  <c r="AI42" i="7"/>
  <c r="Z43" i="7"/>
  <c r="AA43" i="7"/>
  <c r="AB43" i="7"/>
  <c r="AC43" i="7"/>
  <c r="AD43" i="7"/>
  <c r="AE43" i="7"/>
  <c r="AF43" i="7"/>
  <c r="AG43" i="7"/>
  <c r="AH43" i="7"/>
  <c r="AI43" i="7"/>
  <c r="Z44" i="7"/>
  <c r="AA44" i="7"/>
  <c r="AB44" i="7"/>
  <c r="AC44" i="7"/>
  <c r="AD44" i="7"/>
  <c r="AE44" i="7"/>
  <c r="AF44" i="7"/>
  <c r="AG44" i="7"/>
  <c r="AH44" i="7"/>
  <c r="AI44" i="7"/>
  <c r="Z45" i="7"/>
  <c r="AA45" i="7"/>
  <c r="AB45" i="7"/>
  <c r="AC45" i="7"/>
  <c r="AD45" i="7"/>
  <c r="AE45" i="7"/>
  <c r="AF45" i="7"/>
  <c r="AG45" i="7"/>
  <c r="AH45" i="7"/>
  <c r="AI45" i="7"/>
  <c r="Y31" i="7"/>
  <c r="Y32" i="7"/>
  <c r="Y33" i="7"/>
  <c r="Y34" i="7"/>
  <c r="Y35" i="7"/>
  <c r="Y36" i="7"/>
  <c r="Y37" i="7"/>
  <c r="Y38" i="7"/>
  <c r="Y39" i="7"/>
  <c r="Y40" i="7"/>
  <c r="Y41" i="7"/>
  <c r="Y42" i="7"/>
  <c r="Y43" i="7"/>
  <c r="Y44" i="7"/>
  <c r="Y45" i="7"/>
  <c r="Y30" i="7"/>
  <c r="Z26" i="7"/>
  <c r="AA26" i="7"/>
  <c r="AB26" i="7"/>
  <c r="AC26" i="7"/>
  <c r="AD26" i="7"/>
  <c r="AE26" i="7"/>
  <c r="AF26" i="7"/>
  <c r="AG26" i="7"/>
  <c r="AH26" i="7"/>
  <c r="AI26" i="7"/>
  <c r="Z27" i="7"/>
  <c r="AA27" i="7"/>
  <c r="AB27" i="7"/>
  <c r="AC27" i="7"/>
  <c r="AD27" i="7"/>
  <c r="AE27" i="7"/>
  <c r="AF27" i="7"/>
  <c r="AG27" i="7"/>
  <c r="AH27" i="7"/>
  <c r="AI27" i="7"/>
  <c r="Z28" i="7"/>
  <c r="AA28" i="7"/>
  <c r="AB28" i="7"/>
  <c r="AC28" i="7"/>
  <c r="AD28" i="7"/>
  <c r="AE28" i="7"/>
  <c r="AF28" i="7"/>
  <c r="AG28" i="7"/>
  <c r="AH28" i="7"/>
  <c r="AI28" i="7"/>
  <c r="Y27" i="7"/>
  <c r="Y28" i="7"/>
  <c r="Y26" i="7"/>
  <c r="Z22" i="7"/>
  <c r="AA22" i="7"/>
  <c r="AB22" i="7"/>
  <c r="AC22" i="7"/>
  <c r="AD22" i="7"/>
  <c r="AE22" i="7"/>
  <c r="AF22" i="7"/>
  <c r="AG22" i="7"/>
  <c r="AH22" i="7"/>
  <c r="AI22" i="7"/>
  <c r="Z23" i="7"/>
  <c r="AA23" i="7"/>
  <c r="AB23" i="7"/>
  <c r="AC23" i="7"/>
  <c r="AD23" i="7"/>
  <c r="AE23" i="7"/>
  <c r="AF23" i="7"/>
  <c r="AG23" i="7"/>
  <c r="AH23" i="7"/>
  <c r="AI23" i="7"/>
  <c r="Z24" i="7"/>
  <c r="AA24" i="7"/>
  <c r="AB24" i="7"/>
  <c r="AC24" i="7"/>
  <c r="AD24" i="7"/>
  <c r="AE24" i="7"/>
  <c r="AF24" i="7"/>
  <c r="AG24" i="7"/>
  <c r="AH24" i="7"/>
  <c r="AI24" i="7"/>
  <c r="Y23" i="7"/>
  <c r="Y24" i="7"/>
  <c r="Y22" i="7"/>
  <c r="Z20" i="7"/>
  <c r="AA20" i="7"/>
  <c r="AB20" i="7"/>
  <c r="AC20" i="7"/>
  <c r="AD20" i="7"/>
  <c r="AE20" i="7"/>
  <c r="AF20" i="7"/>
  <c r="AG20" i="7"/>
  <c r="AH20" i="7"/>
  <c r="AI20" i="7"/>
  <c r="Y20" i="7"/>
  <c r="Z19" i="7"/>
  <c r="AA19" i="7"/>
  <c r="AB19" i="7"/>
  <c r="AC19" i="7"/>
  <c r="AD19" i="7"/>
  <c r="AE19" i="7"/>
  <c r="AF19" i="7"/>
  <c r="AG19" i="7"/>
  <c r="AH19" i="7"/>
  <c r="AI19" i="7"/>
  <c r="Y19" i="7"/>
  <c r="Z18" i="7"/>
  <c r="AA18" i="7"/>
  <c r="AB18" i="7"/>
  <c r="AC18" i="7"/>
  <c r="AD18" i="7"/>
  <c r="AE18" i="7"/>
  <c r="AF18" i="7"/>
  <c r="AG18" i="7"/>
  <c r="AH18" i="7"/>
  <c r="AI18" i="7"/>
  <c r="Y18" i="7"/>
  <c r="Z17" i="7"/>
  <c r="AA17" i="7"/>
  <c r="AB17" i="7"/>
  <c r="AC17" i="7"/>
  <c r="AD17" i="7"/>
  <c r="AE17" i="7"/>
  <c r="AF17" i="7"/>
  <c r="AG17" i="7"/>
  <c r="AH17" i="7"/>
  <c r="AI17" i="7"/>
  <c r="Y17" i="7"/>
  <c r="Z16" i="7"/>
  <c r="AA16" i="7"/>
  <c r="AB16" i="7"/>
  <c r="AC16" i="7"/>
  <c r="AD16" i="7"/>
  <c r="AE16" i="7"/>
  <c r="AF16" i="7"/>
  <c r="AG16" i="7"/>
  <c r="AH16" i="7"/>
  <c r="AI16" i="7"/>
  <c r="Y16" i="7"/>
  <c r="Z13" i="7"/>
  <c r="AA13" i="7"/>
  <c r="AB13" i="7"/>
  <c r="AC13" i="7"/>
  <c r="AD13" i="7"/>
  <c r="AE13" i="7"/>
  <c r="AF13" i="7"/>
  <c r="AG13" i="7"/>
  <c r="AH13" i="7"/>
  <c r="AI13" i="7"/>
  <c r="Y13" i="7"/>
  <c r="Z12" i="7"/>
  <c r="AA12" i="7"/>
  <c r="AB12" i="7"/>
  <c r="AC12" i="7"/>
  <c r="AD12" i="7"/>
  <c r="AE12" i="7"/>
  <c r="AF12" i="7"/>
  <c r="AG12" i="7"/>
  <c r="AH12" i="7"/>
  <c r="AI12" i="7"/>
  <c r="Y12" i="7"/>
  <c r="Z7" i="7"/>
  <c r="AA7" i="7"/>
  <c r="AB7" i="7"/>
  <c r="AC7" i="7"/>
  <c r="AD7" i="7"/>
  <c r="AE7" i="7"/>
  <c r="AF7" i="7"/>
  <c r="AG7" i="7"/>
  <c r="AH7" i="7"/>
  <c r="AI7" i="7"/>
  <c r="Z8" i="7"/>
  <c r="AA8" i="7"/>
  <c r="AB8" i="7"/>
  <c r="AC8" i="7"/>
  <c r="AD8" i="7"/>
  <c r="AE8" i="7"/>
  <c r="AF8" i="7"/>
  <c r="AG8" i="7"/>
  <c r="AH8" i="7"/>
  <c r="AI8" i="7"/>
  <c r="Z9" i="7"/>
  <c r="AA9" i="7"/>
  <c r="AB9" i="7"/>
  <c r="AC9" i="7"/>
  <c r="AD9" i="7"/>
  <c r="AE9" i="7"/>
  <c r="AF9" i="7"/>
  <c r="AG9" i="7"/>
  <c r="AH9" i="7"/>
  <c r="AI9" i="7"/>
  <c r="Z10" i="7"/>
  <c r="AA10" i="7"/>
  <c r="AB10" i="7"/>
  <c r="AC10" i="7"/>
  <c r="AD10" i="7"/>
  <c r="AE10" i="7"/>
  <c r="AF10" i="7"/>
  <c r="AG10" i="7"/>
  <c r="AH10" i="7"/>
  <c r="AI10" i="7"/>
  <c r="Z11" i="7"/>
  <c r="AA11" i="7"/>
  <c r="AB11" i="7"/>
  <c r="AC11" i="7"/>
  <c r="AD11" i="7"/>
  <c r="AE11" i="7"/>
  <c r="AF11" i="7"/>
  <c r="AG11" i="7"/>
  <c r="AH11" i="7"/>
  <c r="AI11" i="7"/>
  <c r="Y8" i="7"/>
  <c r="Y9" i="7"/>
  <c r="Y10" i="7"/>
  <c r="Y11" i="7"/>
  <c r="Y7" i="7"/>
  <c r="AM50" i="1"/>
  <c r="AN50" i="1"/>
  <c r="AO50" i="1"/>
  <c r="AP50" i="1"/>
  <c r="AQ50" i="1"/>
  <c r="AJ50" i="1" l="1"/>
  <c r="AK50" i="1"/>
  <c r="AL50" i="1"/>
  <c r="AI50" i="1" l="1"/>
  <c r="K37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10" i="10"/>
  <c r="K11" i="10"/>
  <c r="J4" i="10"/>
  <c r="D4" i="10"/>
  <c r="E19" i="10"/>
  <c r="K19" i="10" s="1"/>
  <c r="E18" i="10"/>
  <c r="K18" i="10" s="1"/>
  <c r="E17" i="10"/>
  <c r="K17" i="10" s="1"/>
  <c r="E9" i="10"/>
  <c r="K9" i="10" s="1"/>
  <c r="E8" i="10"/>
  <c r="K8" i="10" s="1"/>
  <c r="E7" i="10"/>
  <c r="K7" i="10" s="1"/>
  <c r="E6" i="10"/>
  <c r="E5" i="10"/>
  <c r="K5" i="10" s="1"/>
  <c r="J18" i="10" l="1"/>
  <c r="J22" i="10"/>
  <c r="J27" i="10"/>
  <c r="J31" i="10"/>
  <c r="J5" i="10"/>
  <c r="J37" i="10"/>
  <c r="J30" i="10"/>
  <c r="J29" i="10"/>
  <c r="J28" i="10"/>
  <c r="J23" i="10"/>
  <c r="J21" i="10"/>
  <c r="J20" i="10"/>
  <c r="J19" i="10"/>
  <c r="J17" i="10"/>
  <c r="J11" i="10"/>
  <c r="J10" i="10"/>
  <c r="J8" i="10"/>
  <c r="J7" i="10"/>
  <c r="J6" i="10"/>
  <c r="F5" i="10"/>
  <c r="J9" i="10" l="1"/>
  <c r="AH50" i="1"/>
  <c r="J25" i="10" l="1"/>
  <c r="J24" i="10"/>
  <c r="J38" i="10"/>
  <c r="J26" i="10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I50" i="1"/>
  <c r="E57" i="1" l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D57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D54" i="1"/>
  <c r="G21" i="12" l="1"/>
  <c r="C21" i="12"/>
  <c r="L38" i="10"/>
  <c r="G23" i="12" s="1"/>
  <c r="P21" i="12"/>
  <c r="L21" i="12"/>
  <c r="N17" i="12"/>
  <c r="L17" i="12"/>
  <c r="P17" i="12"/>
  <c r="N7" i="12"/>
  <c r="P7" i="12"/>
  <c r="P11" i="12"/>
  <c r="N11" i="12"/>
  <c r="L11" i="12"/>
  <c r="L7" i="12"/>
  <c r="L19" i="10"/>
  <c r="N13" i="12" s="1"/>
  <c r="E7" i="12"/>
  <c r="C11" i="12"/>
  <c r="E11" i="12"/>
  <c r="G11" i="12"/>
  <c r="L11" i="10"/>
  <c r="C7" i="12"/>
  <c r="L37" i="10"/>
  <c r="C23" i="12" s="1"/>
  <c r="K35" i="10"/>
  <c r="L29" i="10"/>
  <c r="L23" i="12" s="1"/>
  <c r="L28" i="10"/>
  <c r="N19" i="12" s="1"/>
  <c r="L27" i="10"/>
  <c r="L19" i="12" s="1"/>
  <c r="L25" i="10"/>
  <c r="L22" i="10"/>
  <c r="N9" i="12" s="1"/>
  <c r="L21" i="10"/>
  <c r="P9" i="12" s="1"/>
  <c r="L18" i="10"/>
  <c r="L13" i="12" s="1"/>
  <c r="L17" i="10"/>
  <c r="L9" i="12" s="1"/>
  <c r="J15" i="10"/>
  <c r="J35" i="10" s="1"/>
  <c r="I15" i="10"/>
  <c r="I35" i="10" s="1"/>
  <c r="L10" i="10"/>
  <c r="G13" i="12" s="1"/>
  <c r="L6" i="10"/>
  <c r="E9" i="12" s="1"/>
  <c r="I16" i="10"/>
  <c r="I36" i="10" s="1"/>
  <c r="F25" i="10"/>
  <c r="F26" i="10"/>
  <c r="F17" i="10"/>
  <c r="E35" i="10"/>
  <c r="D15" i="10"/>
  <c r="D35" i="10" s="1"/>
  <c r="C15" i="10"/>
  <c r="C35" i="10" s="1"/>
  <c r="B38" i="10"/>
  <c r="H38" i="10" s="1"/>
  <c r="G22" i="12" s="1"/>
  <c r="B37" i="10"/>
  <c r="H37" i="10" s="1"/>
  <c r="C22" i="12" s="1"/>
  <c r="B31" i="10"/>
  <c r="H31" i="10" s="1"/>
  <c r="B28" i="10"/>
  <c r="H28" i="10" s="1"/>
  <c r="B29" i="10"/>
  <c r="H29" i="10" s="1"/>
  <c r="B30" i="10"/>
  <c r="H30" i="10" s="1"/>
  <c r="B23" i="10"/>
  <c r="H23" i="10" s="1"/>
  <c r="B24" i="10"/>
  <c r="H24" i="10" s="1"/>
  <c r="B25" i="10"/>
  <c r="H25" i="10" s="1"/>
  <c r="B26" i="10"/>
  <c r="H26" i="10" s="1"/>
  <c r="B27" i="10"/>
  <c r="H27" i="10" s="1"/>
  <c r="B18" i="10"/>
  <c r="H18" i="10" s="1"/>
  <c r="B19" i="10"/>
  <c r="H19" i="10" s="1"/>
  <c r="B20" i="10"/>
  <c r="H20" i="10" s="1"/>
  <c r="P12" i="12" s="1"/>
  <c r="B21" i="10"/>
  <c r="H21" i="10" s="1"/>
  <c r="B22" i="10"/>
  <c r="H22" i="10" s="1"/>
  <c r="B17" i="10"/>
  <c r="H17" i="10" s="1"/>
  <c r="D16" i="10"/>
  <c r="D36" i="10" s="1"/>
  <c r="C16" i="10"/>
  <c r="C36" i="10" s="1"/>
  <c r="B7" i="10"/>
  <c r="H7" i="10" s="1"/>
  <c r="B8" i="10"/>
  <c r="H8" i="10" s="1"/>
  <c r="B9" i="10"/>
  <c r="H9" i="10" s="1"/>
  <c r="B10" i="10"/>
  <c r="H10" i="10" s="1"/>
  <c r="B11" i="10"/>
  <c r="H11" i="10" s="1"/>
  <c r="B6" i="10"/>
  <c r="H6" i="10" s="1"/>
  <c r="B5" i="10"/>
  <c r="H5" i="10" s="1"/>
  <c r="X17" i="7"/>
  <c r="X18" i="7"/>
  <c r="W17" i="7"/>
  <c r="W18" i="7"/>
  <c r="V17" i="7"/>
  <c r="V18" i="7"/>
  <c r="U17" i="7"/>
  <c r="U18" i="7"/>
  <c r="T17" i="7"/>
  <c r="T18" i="7"/>
  <c r="S17" i="7"/>
  <c r="S18" i="7"/>
  <c r="R17" i="7"/>
  <c r="R18" i="7"/>
  <c r="Q17" i="7"/>
  <c r="Q18" i="7"/>
  <c r="P17" i="7"/>
  <c r="P18" i="7"/>
  <c r="O17" i="7"/>
  <c r="O18" i="7"/>
  <c r="N17" i="7"/>
  <c r="N18" i="7"/>
  <c r="M17" i="7"/>
  <c r="M18" i="7"/>
  <c r="L17" i="7"/>
  <c r="L18" i="7"/>
  <c r="K17" i="7"/>
  <c r="K18" i="7"/>
  <c r="J17" i="7"/>
  <c r="J18" i="7"/>
  <c r="I17" i="7"/>
  <c r="I18" i="7"/>
  <c r="H17" i="7"/>
  <c r="H18" i="7"/>
  <c r="G17" i="7"/>
  <c r="G18" i="7"/>
  <c r="F17" i="7"/>
  <c r="F18" i="7"/>
  <c r="E17" i="7"/>
  <c r="E18" i="7"/>
  <c r="D17" i="7"/>
  <c r="D18" i="7"/>
  <c r="X16" i="7"/>
  <c r="U16" i="7"/>
  <c r="V16" i="7"/>
  <c r="W16" i="7"/>
  <c r="T16" i="7"/>
  <c r="Q16" i="7"/>
  <c r="R16" i="7"/>
  <c r="S16" i="7"/>
  <c r="P16" i="7"/>
  <c r="M16" i="7"/>
  <c r="N16" i="7"/>
  <c r="O16" i="7"/>
  <c r="L16" i="7"/>
  <c r="I16" i="7"/>
  <c r="J16" i="7"/>
  <c r="K16" i="7"/>
  <c r="H16" i="7"/>
  <c r="E16" i="7"/>
  <c r="F16" i="7"/>
  <c r="G16" i="7"/>
  <c r="D16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T39" i="7"/>
  <c r="U39" i="7"/>
  <c r="V39" i="7"/>
  <c r="W39" i="7"/>
  <c r="X39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X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W43" i="7"/>
  <c r="X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X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W45" i="7"/>
  <c r="X45" i="7"/>
  <c r="E48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S48" i="7"/>
  <c r="T48" i="7"/>
  <c r="U48" i="7"/>
  <c r="V48" i="7"/>
  <c r="W48" i="7"/>
  <c r="X48" i="7"/>
  <c r="E49" i="7"/>
  <c r="F49" i="7"/>
  <c r="G49" i="7"/>
  <c r="H49" i="7"/>
  <c r="I49" i="7"/>
  <c r="J49" i="7"/>
  <c r="K49" i="7"/>
  <c r="L49" i="7"/>
  <c r="M49" i="7"/>
  <c r="N49" i="7"/>
  <c r="O49" i="7"/>
  <c r="P49" i="7"/>
  <c r="Q49" i="7"/>
  <c r="R49" i="7"/>
  <c r="S49" i="7"/>
  <c r="T49" i="7"/>
  <c r="U49" i="7"/>
  <c r="V49" i="7"/>
  <c r="W49" i="7"/>
  <c r="X49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U50" i="7"/>
  <c r="V50" i="7"/>
  <c r="W50" i="7"/>
  <c r="X50" i="7"/>
  <c r="D20" i="7"/>
  <c r="D22" i="7"/>
  <c r="D23" i="7"/>
  <c r="D24" i="7"/>
  <c r="D26" i="7"/>
  <c r="D27" i="7"/>
  <c r="D28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8" i="7"/>
  <c r="D49" i="7"/>
  <c r="D50" i="7"/>
  <c r="D19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D13" i="7"/>
  <c r="X8" i="7"/>
  <c r="X9" i="7"/>
  <c r="X10" i="7"/>
  <c r="X11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D12" i="7"/>
  <c r="W8" i="7"/>
  <c r="W9" i="7"/>
  <c r="W10" i="7"/>
  <c r="W11" i="7"/>
  <c r="V8" i="7"/>
  <c r="V9" i="7"/>
  <c r="V10" i="7"/>
  <c r="V11" i="7"/>
  <c r="U8" i="7"/>
  <c r="U9" i="7"/>
  <c r="U10" i="7"/>
  <c r="U11" i="7"/>
  <c r="T8" i="7"/>
  <c r="T9" i="7"/>
  <c r="T10" i="7"/>
  <c r="T11" i="7"/>
  <c r="S8" i="7"/>
  <c r="S9" i="7"/>
  <c r="S10" i="7"/>
  <c r="S11" i="7"/>
  <c r="R8" i="7"/>
  <c r="R9" i="7"/>
  <c r="R10" i="7"/>
  <c r="R11" i="7"/>
  <c r="Q8" i="7"/>
  <c r="Q9" i="7"/>
  <c r="Q10" i="7"/>
  <c r="Q11" i="7"/>
  <c r="P8" i="7"/>
  <c r="P9" i="7"/>
  <c r="P10" i="7"/>
  <c r="P11" i="7"/>
  <c r="O8" i="7"/>
  <c r="O9" i="7"/>
  <c r="O10" i="7"/>
  <c r="O11" i="7"/>
  <c r="N8" i="7"/>
  <c r="N9" i="7"/>
  <c r="N10" i="7"/>
  <c r="N11" i="7"/>
  <c r="M8" i="7"/>
  <c r="M9" i="7"/>
  <c r="M10" i="7"/>
  <c r="M11" i="7"/>
  <c r="L8" i="7"/>
  <c r="L9" i="7"/>
  <c r="L10" i="7"/>
  <c r="L11" i="7"/>
  <c r="K8" i="7"/>
  <c r="K9" i="7"/>
  <c r="K10" i="7"/>
  <c r="K11" i="7"/>
  <c r="J8" i="7"/>
  <c r="J9" i="7"/>
  <c r="J10" i="7"/>
  <c r="J11" i="7"/>
  <c r="I8" i="7"/>
  <c r="I9" i="7"/>
  <c r="I10" i="7"/>
  <c r="I11" i="7"/>
  <c r="H8" i="7"/>
  <c r="H9" i="7"/>
  <c r="H10" i="7"/>
  <c r="H11" i="7"/>
  <c r="G8" i="7"/>
  <c r="G9" i="7"/>
  <c r="G10" i="7"/>
  <c r="G11" i="7"/>
  <c r="F8" i="7"/>
  <c r="F9" i="7"/>
  <c r="F10" i="7"/>
  <c r="F11" i="7"/>
  <c r="E8" i="7"/>
  <c r="E9" i="7"/>
  <c r="E10" i="7"/>
  <c r="E11" i="7"/>
  <c r="D8" i="7"/>
  <c r="D9" i="7"/>
  <c r="D10" i="7"/>
  <c r="D11" i="7"/>
  <c r="X7" i="7"/>
  <c r="U7" i="7"/>
  <c r="V7" i="7"/>
  <c r="W7" i="7"/>
  <c r="T7" i="7"/>
  <c r="Q7" i="7"/>
  <c r="R7" i="7"/>
  <c r="S7" i="7"/>
  <c r="P7" i="7"/>
  <c r="M7" i="7"/>
  <c r="N7" i="7"/>
  <c r="O7" i="7"/>
  <c r="L7" i="7"/>
  <c r="I7" i="7"/>
  <c r="J7" i="7"/>
  <c r="K7" i="7"/>
  <c r="H7" i="7"/>
  <c r="E7" i="7"/>
  <c r="F7" i="7"/>
  <c r="G7" i="7"/>
  <c r="D7" i="7"/>
  <c r="F30" i="10" l="1"/>
  <c r="F28" i="10"/>
  <c r="J16" i="10"/>
  <c r="J36" i="10" s="1"/>
  <c r="Q25" i="12"/>
  <c r="G25" i="12"/>
  <c r="G16" i="12"/>
  <c r="F23" i="10"/>
  <c r="L7" i="10"/>
  <c r="G9" i="12" s="1"/>
  <c r="G7" i="12"/>
  <c r="L23" i="10"/>
  <c r="P19" i="12" s="1"/>
  <c r="L30" i="10"/>
  <c r="N23" i="12" s="1"/>
  <c r="N21" i="12"/>
  <c r="F11" i="10"/>
  <c r="F19" i="10"/>
  <c r="F29" i="10"/>
  <c r="F37" i="10"/>
  <c r="L24" i="10"/>
  <c r="F21" i="10"/>
  <c r="F22" i="10"/>
  <c r="F24" i="10"/>
  <c r="F27" i="10"/>
  <c r="F38" i="10"/>
  <c r="L26" i="10"/>
  <c r="F18" i="10"/>
  <c r="L9" i="10"/>
  <c r="E13" i="12" s="1"/>
  <c r="L5" i="10"/>
  <c r="C9" i="12" s="1"/>
  <c r="L20" i="10"/>
  <c r="P14" i="12" s="1"/>
  <c r="F20" i="10"/>
  <c r="F31" i="10"/>
  <c r="L31" i="10"/>
  <c r="P23" i="12" s="1"/>
  <c r="L8" i="10"/>
  <c r="C13" i="12" s="1"/>
  <c r="F10" i="10"/>
  <c r="F8" i="10"/>
  <c r="F7" i="10"/>
  <c r="F6" i="10"/>
  <c r="F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D8" authorId="0" shapeId="0" xr:uid="{FD4570F0-11B3-EA4C-A128-3216F3CE03C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Jumlah Penduduk Pertengahan Tahun BPS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tc={2358BC71-1872-FD48-8C5D-6AFB8C08DA15}</author>
    <author>tc={B44D49F1-40C0-E145-A922-E0418A68AA42}</author>
    <author>tc={5DB9FD7B-1C29-4641-8ED9-DEBF6D76C8D0}</author>
    <author>tc={1F084E0F-C17D-484B-93AE-3557C9081D9D}</author>
  </authors>
  <commentList>
    <comment ref="AH7" authorId="0" shapeId="0" xr:uid="{2358BC71-1872-FD48-8C5D-6AFB8C08DA15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Agustus (s: SSKI Nov)</t>
      </text>
    </comment>
    <comment ref="AI7" authorId="1" shapeId="0" xr:uid="{B44D49F1-40C0-E145-A922-E0418A68AA42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oktober</t>
      </text>
    </comment>
    <comment ref="AH8" authorId="2" shapeId="0" xr:uid="{5DB9FD7B-1C29-4641-8ED9-DEBF6D76C8D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Juli (s: SPIP Nov)</t>
      </text>
    </comment>
    <comment ref="AI8" authorId="3" shapeId="0" xr:uid="{1F084E0F-C17D-484B-93AE-3557C9081D9D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Juli (s: SPIP Nov)</t>
      </text>
    </comment>
  </commentList>
</comments>
</file>

<file path=xl/sharedStrings.xml><?xml version="1.0" encoding="utf-8"?>
<sst xmlns="http://schemas.openxmlformats.org/spreadsheetml/2006/main" count="523" uniqueCount="236">
  <si>
    <t>Indikator</t>
  </si>
  <si>
    <t>Jumlah Rekening Kredit</t>
  </si>
  <si>
    <t>Jumlah Rekening Kredit UMKM</t>
  </si>
  <si>
    <t>Mar</t>
  </si>
  <si>
    <t>Jun</t>
  </si>
  <si>
    <t>Sep</t>
  </si>
  <si>
    <t>Des</t>
  </si>
  <si>
    <t>Satuan</t>
  </si>
  <si>
    <t>Ribu Transaksi</t>
  </si>
  <si>
    <t>Rp Miliar</t>
  </si>
  <si>
    <t>Unit</t>
  </si>
  <si>
    <t>Rekening</t>
  </si>
  <si>
    <t>%</t>
  </si>
  <si>
    <t>Transaksi</t>
  </si>
  <si>
    <t>Kartu ATM &amp; Debit</t>
  </si>
  <si>
    <t>Kartu Kredit</t>
  </si>
  <si>
    <t>Uang Elektronik</t>
  </si>
  <si>
    <t>TABEL INDIKATOR KINERJA KEUANGAN INKLUSIF</t>
  </si>
  <si>
    <t>INDIKATOR</t>
  </si>
  <si>
    <t>SATUAN</t>
  </si>
  <si>
    <t>Persentase Kredit UMKM terhadap Total Kredit</t>
  </si>
  <si>
    <t>Jiwa</t>
  </si>
  <si>
    <t>Dimensi Jangkauan Akses</t>
  </si>
  <si>
    <t xml:space="preserve">Dimensi Penggunaan </t>
  </si>
  <si>
    <t>Dimensi Kualitas</t>
  </si>
  <si>
    <t>INDICATORS</t>
  </si>
  <si>
    <t>Access</t>
  </si>
  <si>
    <t>Usage</t>
  </si>
  <si>
    <t>Quality</t>
  </si>
  <si>
    <t>SUMBER</t>
  </si>
  <si>
    <t>Jumlah Penduduk Dewasa</t>
  </si>
  <si>
    <t>Jumlah Penduduk</t>
  </si>
  <si>
    <t>Per 100.000 Jiwa</t>
  </si>
  <si>
    <t>SSKI BI</t>
  </si>
  <si>
    <t>BPS</t>
  </si>
  <si>
    <t>Tahun</t>
  </si>
  <si>
    <t>DASHBOARD INDIKATOR KINERJA KEUANGAN INKLUSIF</t>
  </si>
  <si>
    <t>TABEL ASUMSI</t>
  </si>
  <si>
    <t>Per 1.000 Jiwa</t>
  </si>
  <si>
    <t>Number of Official Bank</t>
  </si>
  <si>
    <t>Number of ATM Machine</t>
  </si>
  <si>
    <t>Number of EDC Machine</t>
  </si>
  <si>
    <t>Number of Digital Financial Services Agent</t>
  </si>
  <si>
    <t>Number of Laku Pandai</t>
  </si>
  <si>
    <t>Number of QRIS Merchants</t>
  </si>
  <si>
    <t>Electrification ratio</t>
  </si>
  <si>
    <t>Number of Bank Account</t>
  </si>
  <si>
    <t>Number of Credit Account</t>
  </si>
  <si>
    <t>Number of SMEs Credit Account</t>
  </si>
  <si>
    <t>Share of SMEs Credit to Total Credit</t>
  </si>
  <si>
    <t>ATM Card and Debit Card</t>
  </si>
  <si>
    <t>Number of ATM Card and Debit Card</t>
  </si>
  <si>
    <t>Transaction Volume of ATM Card and Debit Card</t>
  </si>
  <si>
    <t>Transaction Value of ATM Card and Debit Card</t>
  </si>
  <si>
    <t>Credit Card</t>
  </si>
  <si>
    <t>Number of Credit Card</t>
  </si>
  <si>
    <t>Transaction Volume of Credit Card</t>
  </si>
  <si>
    <t>Transaction Value of Credit Card</t>
  </si>
  <si>
    <t>Electronic Money</t>
  </si>
  <si>
    <t>Number of E-Money</t>
  </si>
  <si>
    <t>Number of Chip-based E-Money</t>
  </si>
  <si>
    <t>Number of Server-based E-Money</t>
  </si>
  <si>
    <t>Number of Registered E-Money</t>
  </si>
  <si>
    <t>Number of Unregistered E-Money</t>
  </si>
  <si>
    <t>Transaction Volume of E-Money</t>
  </si>
  <si>
    <t>Transaction Value of E-Money</t>
  </si>
  <si>
    <t>Number of BWM customer</t>
  </si>
  <si>
    <t>Number of KUR Debtor</t>
  </si>
  <si>
    <t>Jumlah Kantor Layanan Bank</t>
  </si>
  <si>
    <t>Jumlah Mesin ATM</t>
  </si>
  <si>
    <t>Jumlah Mesin EDC</t>
  </si>
  <si>
    <t>Jumlah Agen Laku Pandai</t>
  </si>
  <si>
    <t>Jumlah Agen Layanan Keuangan Digital (LKD)</t>
  </si>
  <si>
    <t>Jumlah Merchant QRIS</t>
  </si>
  <si>
    <t>Rasio Elektrifikasi</t>
  </si>
  <si>
    <t>Disusun oleh:</t>
  </si>
  <si>
    <t>Sekretariat Dewan Nasional Keuangan Inklusif</t>
  </si>
  <si>
    <t>Kementerian Koordinator Bidang Perekonomian</t>
  </si>
  <si>
    <t>Gedung Pos Ibukota, Jl Lapangan Banteng Utara No 1</t>
  </si>
  <si>
    <t>Jakarta Pusat 10710</t>
  </si>
  <si>
    <t>Email</t>
  </si>
  <si>
    <t>Keterangan dan Sumber Data</t>
  </si>
  <si>
    <t>*</t>
  </si>
  <si>
    <t>Angka sementara</t>
  </si>
  <si>
    <t>r</t>
  </si>
  <si>
    <t>Angka diperbaiki (revisi)</t>
  </si>
  <si>
    <t>-</t>
  </si>
  <si>
    <t>Angka tidak ada</t>
  </si>
  <si>
    <t>N/A</t>
  </si>
  <si>
    <t>Data tidak dan/atau belum tersedia</t>
  </si>
  <si>
    <t>Sumber data: Kementerian/Lembaga anggota DNKI</t>
  </si>
  <si>
    <t>OJK</t>
  </si>
  <si>
    <t>PLN</t>
  </si>
  <si>
    <t>DDS LPS</t>
  </si>
  <si>
    <t>DLIK OJK</t>
  </si>
  <si>
    <t>PHPT ATR/BPN</t>
  </si>
  <si>
    <t>Kemenko PMK</t>
  </si>
  <si>
    <t>PMO Prakerja D4</t>
  </si>
  <si>
    <t>IKMA Kemenperin</t>
  </si>
  <si>
    <t>BPJPH</t>
  </si>
  <si>
    <t>PMLK Kemenko Ekon</t>
  </si>
  <si>
    <t>PIP Kemenkeu</t>
  </si>
  <si>
    <t>BI-7DRR - Inflasi</t>
  </si>
  <si>
    <t>Jumlah Rekening Pelajar dan Santri</t>
  </si>
  <si>
    <t>Jumlah Kartu ATM &amp; Debit</t>
  </si>
  <si>
    <t>Volume Transaksi Kartu ATM &amp; Debit</t>
  </si>
  <si>
    <t>Nilai Transaksi Kartu ATM &amp; Debit</t>
  </si>
  <si>
    <t>Jumlah Kartu Kredit</t>
  </si>
  <si>
    <t>Volume Transaksi Kartu Kredit</t>
  </si>
  <si>
    <t>Nilai Transaksi Kartu Kredit</t>
  </si>
  <si>
    <t>Jumlah Uang Elektronik</t>
  </si>
  <si>
    <t>Jumlah Uang Elektronik Chip Based (kartu)</t>
  </si>
  <si>
    <t>Jumlah Uang Elektronik Server Based</t>
  </si>
  <si>
    <t>Jumlah Uang Elektronik Registered</t>
  </si>
  <si>
    <t>Jumlah Uang Elektronik Unregistered</t>
  </si>
  <si>
    <t>Volume Transaksi Uang Elektronik</t>
  </si>
  <si>
    <t>Nilai Transaksi Uang Elektronik</t>
  </si>
  <si>
    <t>Persentase Peningkatan Jumlah Lahan Bersertifikat</t>
  </si>
  <si>
    <t>Jumlah Penerima PKH Nontunai</t>
  </si>
  <si>
    <t>Jumlah Penerima Program Sembako Nontunai</t>
  </si>
  <si>
    <t>Jumlah Penerima Kartu Prakerja</t>
  </si>
  <si>
    <t>Jumlah Penerbitan Sertifikat Halal</t>
  </si>
  <si>
    <t>Jumlah Nasabah KUR</t>
  </si>
  <si>
    <t>Jumlah Nasabah UMi</t>
  </si>
  <si>
    <t>Jumlah Pengaduan Layanan Keuangan</t>
  </si>
  <si>
    <t>Persentase Penyelesaian Pengaduan</t>
  </si>
  <si>
    <t>Suku Bunga Riil</t>
  </si>
  <si>
    <t>Sertifikat</t>
  </si>
  <si>
    <t>Number of cashless PKH Beneficiary</t>
  </si>
  <si>
    <t>Number of Cashless Groceries Program Beneficiary</t>
  </si>
  <si>
    <t>Number of Kartu Prakerja Beneficiary</t>
  </si>
  <si>
    <t>Number of Halal Certificates Issued</t>
  </si>
  <si>
    <t>Number of UMi Debtor</t>
  </si>
  <si>
    <t>Number of Financial Services Complaints</t>
  </si>
  <si>
    <t>Percentage of Complaint Settlement</t>
  </si>
  <si>
    <t>Real Interest Rate</t>
  </si>
  <si>
    <t>Jumlah Kantor Layanan Bank per 100.000 Penduduk Dewasa</t>
  </si>
  <si>
    <t>Jumlah Mesin ATM per 100.000 Penduduk Dewasa</t>
  </si>
  <si>
    <t>Jumlah Mesin EDC per 100.000 Penduduk Dewasa</t>
  </si>
  <si>
    <t>Jumlah Agen Layanan Keuangan Digital (LKD) per 100.000 Penduduk Dewasa</t>
  </si>
  <si>
    <t>Jumlah Agen Laku Pandai per 100.000 Penduduk Dewasa</t>
  </si>
  <si>
    <t>Jumlah Rekening DPK per 1.000 Penduduk</t>
  </si>
  <si>
    <t>Perubahan (QoQ)</t>
  </si>
  <si>
    <t>Perubahan (YoY)</t>
  </si>
  <si>
    <t>TABEL INDIKATOR JANGKAUAN AKSES (QoQ)</t>
  </si>
  <si>
    <t>TABEL INDIKATOR PENGGUNAAN (QoQ)</t>
  </si>
  <si>
    <t>TABEL INDIKATOR KUALITAS (QoQ)</t>
  </si>
  <si>
    <t>TABEL INDIKATOR JANGKAUAN AKSES (YoY)</t>
  </si>
  <si>
    <t>TABEL INDIKATOR PENGGUNAAN (YoY)</t>
  </si>
  <si>
    <t>TABEL INDIKATOR KUALITAS (YoY)</t>
  </si>
  <si>
    <t>Indeks Literasi Keuangan</t>
  </si>
  <si>
    <t>Inklusi Keuangan</t>
  </si>
  <si>
    <t>Indeks Inklusi Keuangan (Kepemilikan)</t>
  </si>
  <si>
    <t>Indeks Inklusi Keuangan (Penggunaan)</t>
  </si>
  <si>
    <t>SNLIK OJK</t>
  </si>
  <si>
    <t>FII/SNKI</t>
  </si>
  <si>
    <t>Global Findex</t>
  </si>
  <si>
    <t>Target Kepemilikan</t>
  </si>
  <si>
    <t xml:space="preserve">Target Penggunaan </t>
  </si>
  <si>
    <t>Jangkauan Akses Keuangan</t>
  </si>
  <si>
    <t>Kantor Layanan Bank</t>
  </si>
  <si>
    <t>Agen LKD</t>
  </si>
  <si>
    <t>Agen Laku Pandai</t>
  </si>
  <si>
    <t>Mesin ATM</t>
  </si>
  <si>
    <t>Mesin EDC</t>
  </si>
  <si>
    <t>Merchant QRIS</t>
  </si>
  <si>
    <t>Penggunaan Layanan Keuangan</t>
  </si>
  <si>
    <t>Rekening Kredit</t>
  </si>
  <si>
    <t>Rekening Kredit UMKM</t>
  </si>
  <si>
    <t>Kualitas Layanan Keuangan</t>
  </si>
  <si>
    <t>Uang Elektronik Registered</t>
  </si>
  <si>
    <t>Rekening Pelajar/Santri</t>
  </si>
  <si>
    <t>Nasabah KUR</t>
  </si>
  <si>
    <t>Nasabah UMi</t>
  </si>
  <si>
    <t>Nasabah BWM</t>
  </si>
  <si>
    <t>Persentase Lahan 
Bersertifikat</t>
  </si>
  <si>
    <t>Penerbitan Sertifikat
Halal</t>
  </si>
  <si>
    <t>Perkembangan Indikator Kinerja Keuangan Inklusif</t>
  </si>
  <si>
    <t>Jumlah Nasabah Bank Wakaf Mikro</t>
  </si>
  <si>
    <t>Jumlah Rekening Simpanan</t>
  </si>
  <si>
    <t>TABEL DISTRIBUSI SIMPANAN</t>
  </si>
  <si>
    <t>Jenis</t>
  </si>
  <si>
    <t>Konvensional</t>
  </si>
  <si>
    <t>Syariah</t>
  </si>
  <si>
    <t>Tiering Nominal</t>
  </si>
  <si>
    <t>N ≤ 100 Juta</t>
  </si>
  <si>
    <t>100 Juta &lt; N ≤ 200 Juta</t>
  </si>
  <si>
    <t>200 Juta &lt; N ≤ 500 Juta</t>
  </si>
  <si>
    <t>500 Juta &lt; N ≤ 1 Miliar</t>
  </si>
  <si>
    <t>1 Miliar &lt; N ≤ 2 Miliar</t>
  </si>
  <si>
    <t>2 Miliar &lt; N ≤ 5 Miliar</t>
  </si>
  <si>
    <t>N &gt; 5 Miliar</t>
  </si>
  <si>
    <t>TABEL INDIKATOR EKONOMI MAKRO</t>
  </si>
  <si>
    <t>Rekening Simpanan</t>
  </si>
  <si>
    <t>BI 7-day (Reverse) Repo Rate</t>
  </si>
  <si>
    <t>Inflasi (YoY)</t>
  </si>
  <si>
    <t>Inlation Rate (YoY)</t>
  </si>
  <si>
    <t>Sharia</t>
  </si>
  <si>
    <t>Conventional</t>
  </si>
  <si>
    <t>N ≤ 100 Million</t>
  </si>
  <si>
    <t>100 Million &lt; N ≤ 200 Million</t>
  </si>
  <si>
    <t>200 Million &lt; N ≤ 500 Million</t>
  </si>
  <si>
    <t>500 Million &lt; N ≤ 1 Billion</t>
  </si>
  <si>
    <t>1 Billion &lt; N ≤ 2 Billion</t>
  </si>
  <si>
    <t>2 Billion &lt; N ≤ 5 Billion</t>
  </si>
  <si>
    <t>N &gt; 5 Billion</t>
  </si>
  <si>
    <t>Number of Student Saving Account</t>
  </si>
  <si>
    <t>SPIP BI (p.5i)</t>
  </si>
  <si>
    <t>SPIP BI (p.5g)</t>
  </si>
  <si>
    <t>DPNP OJK</t>
  </si>
  <si>
    <t>SPIP BI (p.5a)</t>
  </si>
  <si>
    <t>SPIP BI (p.5c)</t>
  </si>
  <si>
    <t>SPIP BI (p.5e)</t>
  </si>
  <si>
    <t>DPLK OJK</t>
  </si>
  <si>
    <t>SSKI BI (p.18)</t>
  </si>
  <si>
    <t>SSKI BI (p.19)</t>
  </si>
  <si>
    <t>SSKI BI (p.2)</t>
  </si>
  <si>
    <t>Number of Official Bank per 100,000 Adult Population</t>
  </si>
  <si>
    <t>Number of ATM Machine per 100,000 Adult Population</t>
  </si>
  <si>
    <t>Number of EDC Machine per 100,000 Adult Population</t>
  </si>
  <si>
    <t>Number of Digital Financial Services Agent per 100,000 Adult Population</t>
  </si>
  <si>
    <t>Number of Laku Pandai per 100,000 Adult Population</t>
  </si>
  <si>
    <t>Number of Bank Account per 1,000 Population</t>
  </si>
  <si>
    <t>Jumlah Rekening Kredit per 100.000 Penduduk Dewasa</t>
  </si>
  <si>
    <t>Jumlah Rekening Kredit UMKM per 100.000 Penduduk Dewasa</t>
  </si>
  <si>
    <t>Number of Credit Account per 100,000 Adult Population</t>
  </si>
  <si>
    <t>Number of SMEs Credit Account per 100,000 Adult Population</t>
  </si>
  <si>
    <t>Percentage increase in the number of certified land</t>
  </si>
  <si>
    <t>Jumlah Pendaftaran Kekayaan Intelektual</t>
  </si>
  <si>
    <t>Number of Intellectual Property Registrations</t>
  </si>
  <si>
    <t>Pendaftaran Kekayaan
Intelektual</t>
  </si>
  <si>
    <t>SUSENAS</t>
  </si>
  <si>
    <t>Persentase</t>
  </si>
  <si>
    <t>sekretariat.dnki@ekon.go.id</t>
  </si>
  <si>
    <t>Akses Per 100.000 Penduduk Dewasa (Des 2024)</t>
  </si>
  <si>
    <t>Akses Per 1.000 Penduduk (Des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</si>
</sst>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#,##0\*"/>
    <numFmt numFmtId="165" formatCode="#,##0\r"/>
  </numFmts>
  <fonts count="2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Frutiger 45 light"/>
    </font>
    <font>
      <sz val="11"/>
      <color theme="1"/>
      <name val="Frutiger 45 light"/>
    </font>
    <font>
      <sz val="11"/>
      <color rgb="FFFF0000"/>
      <name val="Frutiger 45 light"/>
    </font>
    <font>
      <b/>
      <sz val="11"/>
      <color theme="1"/>
      <name val="Frutiger 45 light"/>
    </font>
    <font>
      <b/>
      <sz val="11"/>
      <color theme="0"/>
      <name val="Frutiger 45 light"/>
    </font>
    <font>
      <i/>
      <sz val="11"/>
      <color theme="1"/>
      <name val="Frutiger 45 light"/>
    </font>
    <font>
      <b/>
      <i/>
      <sz val="11"/>
      <color theme="1"/>
      <name val="Frutiger 45 light"/>
    </font>
    <font>
      <i/>
      <sz val="11"/>
      <color rgb="FFFF0000"/>
      <name val="Frutiger 45 light"/>
    </font>
    <font>
      <u/>
      <sz val="12"/>
      <color theme="10"/>
      <name val="Calibri"/>
      <family val="2"/>
      <scheme val="minor"/>
    </font>
    <font>
      <b/>
      <i/>
      <sz val="11"/>
      <color theme="0"/>
      <name val="Frutiger 45 light"/>
    </font>
    <font>
      <sz val="12"/>
      <color theme="1"/>
      <name val="Frutiger 45 light"/>
    </font>
    <font>
      <sz val="11"/>
      <color theme="0"/>
      <name val="Frutiger 45 light"/>
    </font>
    <font>
      <sz val="11"/>
      <color rgb="FF000000"/>
      <name val="Frutiger 45 Light"/>
      <family val="3"/>
    </font>
    <font>
      <sz val="12"/>
      <color theme="1"/>
      <name val="Segoe UI"/>
    </font>
    <font>
      <b/>
      <sz val="18"/>
      <color rgb="FF002060"/>
      <name val="Segoe UI"/>
    </font>
    <font>
      <sz val="12"/>
      <color rgb="FF002060"/>
      <name val="Segoe UI"/>
    </font>
    <font>
      <b/>
      <sz val="16"/>
      <color rgb="FF002060"/>
      <name val="Segoe UI"/>
    </font>
    <font>
      <sz val="9"/>
      <color rgb="FF002060"/>
      <name val="Segoe UI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name val="Frutiger 45 light"/>
    </font>
  </fonts>
  <fills count="1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28">
    <xf numFmtId="0" fontId="0" fillId="0" borderId="0" xfId="0"/>
    <xf numFmtId="3" fontId="2" fillId="0" borderId="1" xfId="1" applyNumberFormat="1" applyFont="1" applyFill="1" applyBorder="1" applyAlignment="1">
      <alignment horizontal="right"/>
    </xf>
    <xf numFmtId="3" fontId="2" fillId="0" borderId="1" xfId="1" applyNumberFormat="1" applyFont="1" applyFill="1" applyBorder="1" applyAlignment="1">
      <alignment horizontal="right" vertical="center"/>
    </xf>
    <xf numFmtId="4" fontId="2" fillId="0" borderId="1" xfId="1" applyNumberFormat="1" applyFont="1" applyFill="1" applyBorder="1"/>
    <xf numFmtId="3" fontId="2" fillId="0" borderId="1" xfId="2" applyNumberFormat="1" applyFont="1" applyFill="1" applyBorder="1"/>
    <xf numFmtId="4" fontId="2" fillId="0" borderId="3" xfId="1" applyNumberFormat="1" applyFont="1" applyFill="1" applyBorder="1" applyAlignment="1">
      <alignment horizontal="right"/>
    </xf>
    <xf numFmtId="3" fontId="2" fillId="0" borderId="1" xfId="2" applyNumberFormat="1" applyFont="1" applyFill="1" applyBorder="1" applyAlignment="1">
      <alignment horizontal="right"/>
    </xf>
    <xf numFmtId="3" fontId="2" fillId="0" borderId="3" xfId="2" applyNumberFormat="1" applyFont="1" applyFill="1" applyBorder="1" applyAlignment="1">
      <alignment horizontal="right"/>
    </xf>
    <xf numFmtId="3" fontId="2" fillId="0" borderId="3" xfId="1" applyNumberFormat="1" applyFont="1" applyFill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10" fontId="3" fillId="0" borderId="1" xfId="0" applyNumberFormat="1" applyFont="1" applyBorder="1"/>
    <xf numFmtId="0" fontId="3" fillId="0" borderId="0" xfId="0" applyFont="1" applyAlignment="1">
      <alignment horizontal="center" vertical="center"/>
    </xf>
    <xf numFmtId="3" fontId="2" fillId="0" borderId="1" xfId="0" applyNumberFormat="1" applyFont="1" applyBorder="1"/>
    <xf numFmtId="164" fontId="2" fillId="0" borderId="3" xfId="1" applyNumberFormat="1" applyFont="1" applyFill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3" fontId="2" fillId="0" borderId="3" xfId="0" applyNumberFormat="1" applyFont="1" applyBorder="1"/>
    <xf numFmtId="3" fontId="2" fillId="0" borderId="1" xfId="1" applyNumberFormat="1" applyFont="1" applyFill="1" applyBorder="1"/>
    <xf numFmtId="165" fontId="2" fillId="0" borderId="1" xfId="0" applyNumberFormat="1" applyFont="1" applyBorder="1"/>
    <xf numFmtId="3" fontId="3" fillId="0" borderId="3" xfId="0" applyNumberFormat="1" applyFont="1" applyBorder="1"/>
    <xf numFmtId="10" fontId="3" fillId="0" borderId="3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1" fontId="3" fillId="0" borderId="0" xfId="0" applyNumberFormat="1" applyFont="1"/>
    <xf numFmtId="43" fontId="3" fillId="0" borderId="0" xfId="0" applyNumberFormat="1" applyFont="1"/>
    <xf numFmtId="4" fontId="2" fillId="0" borderId="1" xfId="2" applyNumberFormat="1" applyFont="1" applyFill="1" applyBorder="1"/>
    <xf numFmtId="4" fontId="2" fillId="0" borderId="3" xfId="2" applyNumberFormat="1" applyFont="1" applyFill="1" applyBorder="1"/>
    <xf numFmtId="4" fontId="2" fillId="0" borderId="1" xfId="1" applyNumberFormat="1" applyFont="1" applyFill="1" applyBorder="1" applyAlignment="1">
      <alignment horizontal="right" vertical="center"/>
    </xf>
    <xf numFmtId="4" fontId="2" fillId="0" borderId="3" xfId="1" applyNumberFormat="1" applyFont="1" applyFill="1" applyBorder="1" applyAlignment="1">
      <alignment horizontal="right" vertical="center"/>
    </xf>
    <xf numFmtId="4" fontId="2" fillId="0" borderId="1" xfId="0" applyNumberFormat="1" applyFont="1" applyBorder="1"/>
    <xf numFmtId="4" fontId="2" fillId="0" borderId="3" xfId="1" applyNumberFormat="1" applyFont="1" applyFill="1" applyBorder="1"/>
    <xf numFmtId="4" fontId="2" fillId="0" borderId="3" xfId="0" applyNumberFormat="1" applyFont="1" applyBorder="1"/>
    <xf numFmtId="10" fontId="3" fillId="0" borderId="1" xfId="3" applyNumberFormat="1" applyFont="1" applyFill="1" applyBorder="1"/>
    <xf numFmtId="10" fontId="3" fillId="0" borderId="1" xfId="3" applyNumberFormat="1" applyFont="1" applyBorder="1"/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indent="3"/>
    </xf>
    <xf numFmtId="0" fontId="3" fillId="0" borderId="5" xfId="0" applyFont="1" applyBorder="1" applyAlignment="1">
      <alignment horizontal="left" indent="2"/>
    </xf>
    <xf numFmtId="0" fontId="5" fillId="0" borderId="5" xfId="0" applyFont="1" applyBorder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10" fontId="3" fillId="0" borderId="0" xfId="3" applyNumberFormat="1" applyFont="1" applyFill="1" applyBorder="1"/>
    <xf numFmtId="10" fontId="3" fillId="0" borderId="0" xfId="3" applyNumberFormat="1" applyFont="1" applyBorder="1"/>
    <xf numFmtId="10" fontId="4" fillId="0" borderId="0" xfId="3" applyNumberFormat="1" applyFont="1" applyBorder="1"/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indent="1"/>
    </xf>
    <xf numFmtId="0" fontId="3" fillId="0" borderId="8" xfId="0" applyFont="1" applyBorder="1" applyAlignment="1">
      <alignment horizontal="left" indent="1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" fontId="3" fillId="0" borderId="1" xfId="0" applyNumberFormat="1" applyFont="1" applyBorder="1"/>
    <xf numFmtId="3" fontId="3" fillId="3" borderId="1" xfId="0" applyNumberFormat="1" applyFont="1" applyFill="1" applyBorder="1"/>
    <xf numFmtId="10" fontId="3" fillId="0" borderId="3" xfId="3" applyNumberFormat="1" applyFont="1" applyBorder="1"/>
    <xf numFmtId="0" fontId="3" fillId="0" borderId="5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indent="1"/>
    </xf>
    <xf numFmtId="0" fontId="7" fillId="0" borderId="3" xfId="0" applyFont="1" applyBorder="1" applyAlignment="1">
      <alignment horizontal="left" indent="2"/>
    </xf>
    <xf numFmtId="0" fontId="8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 indent="3"/>
    </xf>
    <xf numFmtId="0" fontId="7" fillId="0" borderId="3" xfId="0" applyFont="1" applyBorder="1"/>
    <xf numFmtId="43" fontId="7" fillId="0" borderId="0" xfId="0" applyNumberFormat="1" applyFont="1"/>
    <xf numFmtId="10" fontId="2" fillId="0" borderId="1" xfId="3" applyNumberFormat="1" applyFont="1" applyFill="1" applyBorder="1"/>
    <xf numFmtId="10" fontId="2" fillId="0" borderId="3" xfId="3" applyNumberFormat="1" applyFont="1" applyFill="1" applyBorder="1"/>
    <xf numFmtId="3" fontId="2" fillId="0" borderId="3" xfId="1" applyNumberFormat="1" applyFont="1" applyFill="1" applyBorder="1"/>
    <xf numFmtId="0" fontId="5" fillId="0" borderId="0" xfId="0" applyFont="1" applyAlignment="1">
      <alignment vertical="center"/>
    </xf>
    <xf numFmtId="4" fontId="3" fillId="0" borderId="1" xfId="0" applyNumberFormat="1" applyFont="1" applyBorder="1" applyAlignment="1">
      <alignment horizontal="center"/>
    </xf>
    <xf numFmtId="10" fontId="3" fillId="0" borderId="1" xfId="3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 vertical="center"/>
    </xf>
    <xf numFmtId="0" fontId="3" fillId="0" borderId="11" xfId="0" applyFont="1" applyBorder="1"/>
    <xf numFmtId="3" fontId="3" fillId="0" borderId="11" xfId="0" applyNumberFormat="1" applyFont="1" applyBorder="1"/>
    <xf numFmtId="3" fontId="3" fillId="0" borderId="11" xfId="0" applyNumberFormat="1" applyFont="1" applyBorder="1" applyAlignment="1">
      <alignment horizontal="center" vertical="center"/>
    </xf>
    <xf numFmtId="10" fontId="3" fillId="0" borderId="11" xfId="3" applyNumberFormat="1" applyFont="1" applyBorder="1" applyAlignment="1">
      <alignment horizontal="center"/>
    </xf>
    <xf numFmtId="10" fontId="3" fillId="0" borderId="11" xfId="3" applyNumberFormat="1" applyFont="1" applyBorder="1"/>
    <xf numFmtId="0" fontId="3" fillId="3" borderId="11" xfId="0" applyFont="1" applyFill="1" applyBorder="1" applyAlignment="1">
      <alignment horizontal="center" vertical="center"/>
    </xf>
    <xf numFmtId="10" fontId="3" fillId="0" borderId="11" xfId="0" applyNumberFormat="1" applyFont="1" applyBorder="1"/>
    <xf numFmtId="10" fontId="3" fillId="0" borderId="11" xfId="0" applyNumberFormat="1" applyFont="1" applyBorder="1" applyAlignment="1">
      <alignment horizontal="center"/>
    </xf>
    <xf numFmtId="3" fontId="6" fillId="4" borderId="1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12" fillId="0" borderId="0" xfId="0" applyFont="1"/>
    <xf numFmtId="0" fontId="3" fillId="0" borderId="6" xfId="0" applyFont="1" applyBorder="1" applyAlignment="1">
      <alignment horizontal="left" indent="1"/>
    </xf>
    <xf numFmtId="0" fontId="3" fillId="0" borderId="8" xfId="0" applyFont="1" applyBorder="1" applyAlignment="1">
      <alignment horizontal="center" vertical="center"/>
    </xf>
    <xf numFmtId="4" fontId="4" fillId="0" borderId="7" xfId="0" applyNumberFormat="1" applyFont="1" applyBorder="1"/>
    <xf numFmtId="4" fontId="3" fillId="0" borderId="7" xfId="0" applyNumberFormat="1" applyFont="1" applyBorder="1"/>
    <xf numFmtId="0" fontId="5" fillId="2" borderId="1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3" fillId="0" borderId="13" xfId="0" applyFont="1" applyBorder="1" applyAlignment="1">
      <alignment horizontal="left" indent="1"/>
    </xf>
    <xf numFmtId="0" fontId="3" fillId="0" borderId="14" xfId="0" applyFont="1" applyBorder="1" applyAlignment="1">
      <alignment horizontal="left" indent="1"/>
    </xf>
    <xf numFmtId="0" fontId="5" fillId="2" borderId="11" xfId="0" applyFont="1" applyFill="1" applyBorder="1" applyAlignment="1">
      <alignment horizontal="center" vertical="center"/>
    </xf>
    <xf numFmtId="9" fontId="3" fillId="0" borderId="11" xfId="0" applyNumberFormat="1" applyFont="1" applyBorder="1"/>
    <xf numFmtId="0" fontId="13" fillId="5" borderId="11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10" fontId="14" fillId="0" borderId="1" xfId="3" applyNumberFormat="1" applyFont="1" applyFill="1" applyBorder="1" applyAlignment="1">
      <alignment horizontal="right" vertical="center" wrapText="1"/>
    </xf>
    <xf numFmtId="10" fontId="14" fillId="0" borderId="3" xfId="3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 indent="1"/>
    </xf>
    <xf numFmtId="10" fontId="2" fillId="0" borderId="10" xfId="3" applyNumberFormat="1" applyFont="1" applyFill="1" applyBorder="1" applyAlignment="1">
      <alignment horizontal="right"/>
    </xf>
    <xf numFmtId="10" fontId="3" fillId="0" borderId="3" xfId="3" applyNumberFormat="1" applyFont="1" applyFill="1" applyBorder="1"/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3" fontId="16" fillId="0" borderId="0" xfId="0" applyNumberFormat="1" applyFont="1" applyAlignment="1">
      <alignment horizontal="left"/>
    </xf>
    <xf numFmtId="0" fontId="17" fillId="7" borderId="0" xfId="0" applyFont="1" applyFill="1"/>
    <xf numFmtId="3" fontId="16" fillId="7" borderId="0" xfId="0" applyNumberFormat="1" applyFont="1" applyFill="1" applyAlignment="1">
      <alignment horizontal="left"/>
    </xf>
    <xf numFmtId="0" fontId="17" fillId="8" borderId="0" xfId="0" applyFont="1" applyFill="1"/>
    <xf numFmtId="3" fontId="16" fillId="8" borderId="0" xfId="0" applyNumberFormat="1" applyFont="1" applyFill="1" applyAlignment="1">
      <alignment horizontal="left"/>
    </xf>
    <xf numFmtId="0" fontId="17" fillId="9" borderId="0" xfId="0" applyFont="1" applyFill="1"/>
    <xf numFmtId="3" fontId="16" fillId="9" borderId="0" xfId="0" applyNumberFormat="1" applyFont="1" applyFill="1" applyAlignment="1">
      <alignment horizontal="left"/>
    </xf>
    <xf numFmtId="10" fontId="16" fillId="9" borderId="0" xfId="3" applyNumberFormat="1" applyFont="1" applyFill="1" applyAlignment="1">
      <alignment horizontal="left"/>
    </xf>
    <xf numFmtId="0" fontId="17" fillId="9" borderId="0" xfId="0" applyFont="1" applyFill="1" applyAlignment="1">
      <alignment vertical="top"/>
    </xf>
    <xf numFmtId="0" fontId="17" fillId="7" borderId="0" xfId="0" applyFont="1" applyFill="1" applyAlignment="1">
      <alignment horizontal="left" vertical="top"/>
    </xf>
    <xf numFmtId="0" fontId="15" fillId="0" borderId="0" xfId="0" applyFont="1" applyAlignment="1">
      <alignment horizontal="left" vertical="top"/>
    </xf>
    <xf numFmtId="0" fontId="17" fillId="9" borderId="0" xfId="0" applyFont="1" applyFill="1" applyAlignment="1">
      <alignment horizontal="left" vertical="top"/>
    </xf>
    <xf numFmtId="0" fontId="18" fillId="0" borderId="0" xfId="0" applyFont="1" applyAlignment="1">
      <alignment horizontal="center"/>
    </xf>
    <xf numFmtId="0" fontId="17" fillId="9" borderId="0" xfId="0" applyFont="1" applyFill="1" applyAlignment="1">
      <alignment horizontal="left" vertical="top" wrapText="1"/>
    </xf>
    <xf numFmtId="10" fontId="19" fillId="7" borderId="0" xfId="0" applyNumberFormat="1" applyFont="1" applyFill="1" applyAlignment="1">
      <alignment horizontal="left"/>
    </xf>
    <xf numFmtId="10" fontId="19" fillId="7" borderId="0" xfId="3" applyNumberFormat="1" applyFont="1" applyFill="1" applyAlignment="1">
      <alignment horizontal="left"/>
    </xf>
    <xf numFmtId="0" fontId="17" fillId="9" borderId="0" xfId="0" applyFont="1" applyFill="1" applyAlignment="1">
      <alignment vertical="top" wrapText="1"/>
    </xf>
    <xf numFmtId="10" fontId="19" fillId="7" borderId="0" xfId="0" applyNumberFormat="1" applyFont="1" applyFill="1" applyAlignment="1">
      <alignment horizontal="left" vertical="top"/>
    </xf>
    <xf numFmtId="0" fontId="19" fillId="7" borderId="0" xfId="0" applyFont="1" applyFill="1" applyAlignment="1">
      <alignment horizontal="left" vertical="top"/>
    </xf>
    <xf numFmtId="10" fontId="19" fillId="9" borderId="0" xfId="0" applyNumberFormat="1" applyFont="1" applyFill="1" applyAlignment="1">
      <alignment horizontal="left" vertical="top"/>
    </xf>
    <xf numFmtId="10" fontId="19" fillId="9" borderId="0" xfId="0" applyNumberFormat="1" applyFont="1" applyFill="1" applyAlignment="1">
      <alignment horizontal="left" vertical="top" wrapText="1"/>
    </xf>
    <xf numFmtId="10" fontId="16" fillId="8" borderId="0" xfId="0" applyNumberFormat="1" applyFont="1" applyFill="1" applyAlignment="1">
      <alignment horizontal="left"/>
    </xf>
    <xf numFmtId="0" fontId="17" fillId="8" borderId="0" xfId="0" applyFont="1" applyFill="1" applyAlignment="1">
      <alignment horizontal="right"/>
    </xf>
    <xf numFmtId="0" fontId="17" fillId="8" borderId="0" xfId="0" applyFont="1" applyFill="1" applyAlignment="1">
      <alignment horizontal="left"/>
    </xf>
    <xf numFmtId="10" fontId="19" fillId="8" borderId="0" xfId="3" applyNumberFormat="1" applyFont="1" applyFill="1" applyAlignment="1">
      <alignment horizontal="left" vertical="top"/>
    </xf>
    <xf numFmtId="10" fontId="17" fillId="8" borderId="0" xfId="3" applyNumberFormat="1" applyFont="1" applyFill="1" applyAlignment="1">
      <alignment horizontal="left" vertical="top"/>
    </xf>
    <xf numFmtId="0" fontId="15" fillId="9" borderId="0" xfId="0" applyFont="1" applyFill="1"/>
    <xf numFmtId="0" fontId="15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9" fillId="0" borderId="3" xfId="0" applyFont="1" applyBorder="1"/>
    <xf numFmtId="3" fontId="3" fillId="0" borderId="1" xfId="3" applyNumberFormat="1" applyFont="1" applyFill="1" applyBorder="1"/>
    <xf numFmtId="3" fontId="3" fillId="0" borderId="1" xfId="3" applyNumberFormat="1" applyFont="1" applyBorder="1"/>
    <xf numFmtId="3" fontId="13" fillId="0" borderId="1" xfId="0" applyNumberFormat="1" applyFont="1" applyBorder="1"/>
    <xf numFmtId="4" fontId="3" fillId="0" borderId="10" xfId="0" applyNumberFormat="1" applyFont="1" applyBorder="1"/>
    <xf numFmtId="0" fontId="3" fillId="3" borderId="11" xfId="0" applyFont="1" applyFill="1" applyBorder="1"/>
    <xf numFmtId="0" fontId="3" fillId="3" borderId="11" xfId="0" applyFont="1" applyFill="1" applyBorder="1" applyAlignment="1">
      <alignment horizontal="center"/>
    </xf>
    <xf numFmtId="4" fontId="3" fillId="3" borderId="11" xfId="0" applyNumberFormat="1" applyFont="1" applyFill="1" applyBorder="1"/>
    <xf numFmtId="0" fontId="3" fillId="0" borderId="0" xfId="0" applyFont="1" applyAlignment="1">
      <alignment horizontal="left"/>
    </xf>
    <xf numFmtId="10" fontId="3" fillId="0" borderId="0" xfId="0" applyNumberFormat="1" applyFont="1"/>
    <xf numFmtId="10" fontId="3" fillId="3" borderId="1" xfId="3" applyNumberFormat="1" applyFont="1" applyFill="1" applyBorder="1"/>
    <xf numFmtId="0" fontId="7" fillId="0" borderId="3" xfId="3" applyNumberFormat="1" applyFont="1" applyBorder="1"/>
    <xf numFmtId="10" fontId="2" fillId="3" borderId="1" xfId="3" applyNumberFormat="1" applyFont="1" applyFill="1" applyBorder="1"/>
    <xf numFmtId="3" fontId="2" fillId="3" borderId="1" xfId="1" applyNumberFormat="1" applyFont="1" applyFill="1" applyBorder="1"/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3" fontId="2" fillId="10" borderId="3" xfId="0" applyNumberFormat="1" applyFont="1" applyFill="1" applyBorder="1"/>
    <xf numFmtId="3" fontId="3" fillId="0" borderId="15" xfId="0" applyNumberFormat="1" applyFont="1" applyBorder="1"/>
    <xf numFmtId="3" fontId="2" fillId="3" borderId="1" xfId="0" applyNumberFormat="1" applyFont="1" applyFill="1" applyBorder="1"/>
    <xf numFmtId="3" fontId="2" fillId="3" borderId="3" xfId="1" applyNumberFormat="1" applyFont="1" applyFill="1" applyBorder="1"/>
    <xf numFmtId="3" fontId="2" fillId="0" borderId="9" xfId="1" applyNumberFormat="1" applyFont="1" applyFill="1" applyBorder="1" applyAlignment="1">
      <alignment horizontal="right"/>
    </xf>
    <xf numFmtId="4" fontId="2" fillId="3" borderId="1" xfId="1" applyNumberFormat="1" applyFont="1" applyFill="1" applyBorder="1"/>
    <xf numFmtId="4" fontId="2" fillId="3" borderId="1" xfId="0" applyNumberFormat="1" applyFont="1" applyFill="1" applyBorder="1"/>
    <xf numFmtId="3" fontId="22" fillId="10" borderId="3" xfId="1" applyNumberFormat="1" applyFont="1" applyFill="1" applyBorder="1" applyAlignment="1">
      <alignment horizontal="right"/>
    </xf>
    <xf numFmtId="0" fontId="9" fillId="0" borderId="10" xfId="0" applyFont="1" applyBorder="1"/>
    <xf numFmtId="0" fontId="3" fillId="0" borderId="8" xfId="0" applyFont="1" applyBorder="1"/>
    <xf numFmtId="0" fontId="5" fillId="2" borderId="9" xfId="0" applyFont="1" applyFill="1" applyBorder="1" applyAlignment="1">
      <alignment horizontal="center" vertical="center"/>
    </xf>
    <xf numFmtId="3" fontId="13" fillId="0" borderId="3" xfId="0" applyNumberFormat="1" applyFont="1" applyBorder="1"/>
    <xf numFmtId="3" fontId="3" fillId="0" borderId="3" xfId="3" applyNumberFormat="1" applyFont="1" applyBorder="1"/>
    <xf numFmtId="3" fontId="13" fillId="0" borderId="10" xfId="0" applyNumberFormat="1" applyFont="1" applyBorder="1"/>
    <xf numFmtId="3" fontId="3" fillId="7" borderId="3" xfId="0" applyNumberFormat="1" applyFont="1" applyFill="1" applyBorder="1"/>
    <xf numFmtId="3" fontId="2" fillId="7" borderId="3" xfId="1" applyNumberFormat="1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/>
    </xf>
    <xf numFmtId="3" fontId="3" fillId="0" borderId="3" xfId="3" applyNumberFormat="1" applyFont="1" applyFill="1" applyBorder="1"/>
    <xf numFmtId="0" fontId="13" fillId="11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0" fillId="0" borderId="0" xfId="4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9" borderId="0" xfId="0" applyFont="1" applyFill="1" applyAlignment="1">
      <alignment horizontal="left" vertical="top" wrapText="1"/>
    </xf>
    <xf numFmtId="0" fontId="15" fillId="0" borderId="0" xfId="0" applyFont="1" applyAlignment="1">
      <alignment horizontal="right" vertical="top"/>
    </xf>
    <xf numFmtId="3" fontId="16" fillId="9" borderId="0" xfId="0" applyNumberFormat="1" applyFont="1" applyFill="1" applyAlignment="1">
      <alignment horizontal="left"/>
    </xf>
    <xf numFmtId="10" fontId="3" fillId="7" borderId="3" xfId="3" applyNumberFormat="1" applyFont="1" applyFill="1" applyBorder="1"/>
    <xf numFmtId="10" fontId="14" fillId="7" borderId="3" xfId="3" applyNumberFormat="1" applyFont="1" applyFill="1" applyBorder="1" applyAlignment="1">
      <alignment horizontal="right" vertical="center" wrapText="1"/>
    </xf>
    <xf numFmtId="4" fontId="2" fillId="7" borderId="3" xfId="2" applyNumberFormat="1" applyFont="1" applyFill="1" applyBorder="1"/>
    <xf numFmtId="3" fontId="2" fillId="7" borderId="3" xfId="0" applyNumberFormat="1" applyFont="1" applyFill="1" applyBorder="1" applyAlignment="1">
      <alignment horizontal="right"/>
    </xf>
    <xf numFmtId="4" fontId="2" fillId="7" borderId="3" xfId="1" applyNumberFormat="1" applyFont="1" applyFill="1" applyBorder="1" applyAlignment="1">
      <alignment horizontal="right"/>
    </xf>
    <xf numFmtId="3" fontId="2" fillId="7" borderId="3" xfId="0" applyNumberFormat="1" applyFont="1" applyFill="1" applyBorder="1"/>
    <xf numFmtId="3" fontId="3" fillId="7" borderId="1" xfId="0" applyNumberFormat="1" applyFont="1" applyFill="1" applyBorder="1"/>
    <xf numFmtId="3" fontId="2" fillId="7" borderId="9" xfId="1" applyNumberFormat="1" applyFont="1" applyFill="1" applyBorder="1" applyAlignment="1">
      <alignment horizontal="right"/>
    </xf>
    <xf numFmtId="10" fontId="3" fillId="7" borderId="3" xfId="0" applyNumberFormat="1" applyFont="1" applyFill="1" applyBorder="1"/>
    <xf numFmtId="3" fontId="3" fillId="7" borderId="3" xfId="3" applyNumberFormat="1" applyFont="1" applyFill="1" applyBorder="1"/>
    <xf numFmtId="3" fontId="3" fillId="0" borderId="1" xfId="0" applyNumberFormat="1" applyFont="1" applyFill="1" applyBorder="1"/>
  </cellXfs>
  <cellStyles count="5">
    <cellStyle name="Comma" xfId="1" builtinId="3"/>
    <cellStyle name="Comma [0]" xfId="2" builtinId="6"/>
    <cellStyle name="Hyperlink" xfId="4" builtinId="8"/>
    <cellStyle name="Normal" xfId="0" builtinId="0"/>
    <cellStyle name="Percent" xfId="3" builtinId="5"/>
  </cellStyles>
  <dxfs count="14">
    <dxf>
      <font>
        <color rgb="FF9C0006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Indikator Penggunaan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0"/>
          <c:order val="0"/>
          <c:tx>
            <c:strRef>
              <c:f>Dashboard!$A$16:$C$16</c:f>
              <c:strCache>
                <c:ptCount val="3"/>
                <c:pt idx="0">
                  <c:v>11</c:v>
                </c:pt>
                <c:pt idx="1">
                  <c:v>Jumlah Rekening DPK per 1.000 Penduduk</c:v>
                </c:pt>
                <c:pt idx="2">
                  <c:v>Rekening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Dashboard!$AA$4:$AI$5</c:f>
              <c:multiLvlStrCache>
                <c:ptCount val="9"/>
                <c:lvl>
                  <c:pt idx="0">
                    <c:v>Des</c:v>
                  </c:pt>
                  <c:pt idx="1">
                    <c:v>Mar</c:v>
                  </c:pt>
                  <c:pt idx="2">
                    <c:v>Jun</c:v>
                  </c:pt>
                  <c:pt idx="3">
                    <c:v>Sep</c:v>
                  </c:pt>
                  <c:pt idx="4">
                    <c:v>Des</c:v>
                  </c:pt>
                  <c:pt idx="5">
                    <c:v>Mar</c:v>
                  </c:pt>
                  <c:pt idx="6">
                    <c:v>Jun</c:v>
                  </c:pt>
                  <c:pt idx="7">
                    <c:v>Sep</c:v>
                  </c:pt>
                  <c:pt idx="8">
                    <c:v>Des</c:v>
                  </c:pt>
                </c:lvl>
                <c:lvl>
                  <c:pt idx="1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Dashboard!$AA$16:$AI$16</c:f>
              <c:numCache>
                <c:formatCode>#,##0</c:formatCode>
                <c:ptCount val="9"/>
                <c:pt idx="0">
                  <c:v>1882.0836449806977</c:v>
                </c:pt>
                <c:pt idx="1">
                  <c:v>1891.9262527298827</c:v>
                </c:pt>
                <c:pt idx="2">
                  <c:v>1927.6676909548676</c:v>
                </c:pt>
                <c:pt idx="3">
                  <c:v>1980.4300826153876</c:v>
                </c:pt>
                <c:pt idx="4">
                  <c:v>2072.1928513985176</c:v>
                </c:pt>
                <c:pt idx="5">
                  <c:v>2112.0154002218324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883D-2940-8C0F-234B93A90C8D}"/>
            </c:ext>
          </c:extLst>
        </c:ser>
        <c:ser>
          <c:idx val="11"/>
          <c:order val="1"/>
          <c:tx>
            <c:strRef>
              <c:f>Dashboard!$A$17:$C$17</c:f>
              <c:strCache>
                <c:ptCount val="3"/>
                <c:pt idx="0">
                  <c:v>12</c:v>
                </c:pt>
                <c:pt idx="1">
                  <c:v>Jumlah Rekening Kredit per 100.000 Penduduk Dewasa</c:v>
                </c:pt>
                <c:pt idx="2">
                  <c:v>Rekening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Dashboard!$AA$4:$AI$5</c:f>
              <c:multiLvlStrCache>
                <c:ptCount val="9"/>
                <c:lvl>
                  <c:pt idx="0">
                    <c:v>Des</c:v>
                  </c:pt>
                  <c:pt idx="1">
                    <c:v>Mar</c:v>
                  </c:pt>
                  <c:pt idx="2">
                    <c:v>Jun</c:v>
                  </c:pt>
                  <c:pt idx="3">
                    <c:v>Sep</c:v>
                  </c:pt>
                  <c:pt idx="4">
                    <c:v>Des</c:v>
                  </c:pt>
                  <c:pt idx="5">
                    <c:v>Mar</c:v>
                  </c:pt>
                  <c:pt idx="6">
                    <c:v>Jun</c:v>
                  </c:pt>
                  <c:pt idx="7">
                    <c:v>Sep</c:v>
                  </c:pt>
                  <c:pt idx="8">
                    <c:v>Des</c:v>
                  </c:pt>
                </c:lvl>
                <c:lvl>
                  <c:pt idx="1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Dashboard!$AA$17:$AI$17</c:f>
              <c:numCache>
                <c:formatCode>#,##0</c:formatCode>
                <c:ptCount val="9"/>
                <c:pt idx="0">
                  <c:v>62506.959315858716</c:v>
                </c:pt>
                <c:pt idx="1">
                  <c:v>41082.835745369899</c:v>
                </c:pt>
                <c:pt idx="2">
                  <c:v>41478.663090780283</c:v>
                </c:pt>
                <c:pt idx="3">
                  <c:v>42215.051614209086</c:v>
                </c:pt>
                <c:pt idx="4">
                  <c:v>42400.887561987649</c:v>
                </c:pt>
                <c:pt idx="5">
                  <c:v>42705.414431737678</c:v>
                </c:pt>
                <c:pt idx="6">
                  <c:v>43635.98674223257</c:v>
                </c:pt>
                <c:pt idx="7">
                  <c:v>46234.394292075696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883D-2940-8C0F-234B93A90C8D}"/>
            </c:ext>
          </c:extLst>
        </c:ser>
        <c:ser>
          <c:idx val="12"/>
          <c:order val="2"/>
          <c:tx>
            <c:strRef>
              <c:f>Dashboard!$A$18:$C$18</c:f>
              <c:strCache>
                <c:ptCount val="3"/>
                <c:pt idx="0">
                  <c:v>13</c:v>
                </c:pt>
                <c:pt idx="1">
                  <c:v>Jumlah Rekening Kredit UMKM per 100.000 Penduduk Dewasa</c:v>
                </c:pt>
                <c:pt idx="2">
                  <c:v>Rekening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Dashboard!$AA$4:$AI$5</c:f>
              <c:multiLvlStrCache>
                <c:ptCount val="9"/>
                <c:lvl>
                  <c:pt idx="0">
                    <c:v>Des</c:v>
                  </c:pt>
                  <c:pt idx="1">
                    <c:v>Mar</c:v>
                  </c:pt>
                  <c:pt idx="2">
                    <c:v>Jun</c:v>
                  </c:pt>
                  <c:pt idx="3">
                    <c:v>Sep</c:v>
                  </c:pt>
                  <c:pt idx="4">
                    <c:v>Des</c:v>
                  </c:pt>
                  <c:pt idx="5">
                    <c:v>Mar</c:v>
                  </c:pt>
                  <c:pt idx="6">
                    <c:v>Jun</c:v>
                  </c:pt>
                  <c:pt idx="7">
                    <c:v>Sep</c:v>
                  </c:pt>
                  <c:pt idx="8">
                    <c:v>Des</c:v>
                  </c:pt>
                </c:lvl>
                <c:lvl>
                  <c:pt idx="1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Dashboard!$AA$18:$AI$18</c:f>
              <c:numCache>
                <c:formatCode>#,##0</c:formatCode>
                <c:ptCount val="9"/>
                <c:pt idx="0">
                  <c:v>20612.235097662178</c:v>
                </c:pt>
                <c:pt idx="1">
                  <c:v>12916.231656714906</c:v>
                </c:pt>
                <c:pt idx="2">
                  <c:v>12891.464932699118</c:v>
                </c:pt>
                <c:pt idx="3">
                  <c:v>12890.708430320818</c:v>
                </c:pt>
                <c:pt idx="4">
                  <c:v>12730.534864892217</c:v>
                </c:pt>
                <c:pt idx="5">
                  <c:v>12366.984110919948</c:v>
                </c:pt>
                <c:pt idx="6">
                  <c:v>12002.671288331141</c:v>
                </c:pt>
                <c:pt idx="7">
                  <c:v>11877.699119522315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883D-2940-8C0F-234B93A90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798815"/>
        <c:axId val="834800463"/>
      </c:lineChart>
      <c:lineChart>
        <c:grouping val="standard"/>
        <c:varyColors val="0"/>
        <c:ser>
          <c:idx val="13"/>
          <c:order val="3"/>
          <c:tx>
            <c:strRef>
              <c:f>Dashboard!$A$19:$B$19</c:f>
              <c:strCache>
                <c:ptCount val="2"/>
                <c:pt idx="0">
                  <c:v>14</c:v>
                </c:pt>
                <c:pt idx="1">
                  <c:v>Persentase Kredit UMKM terhadap Total Kredit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Dashboard!$AA$4:$AI$5</c:f>
              <c:multiLvlStrCache>
                <c:ptCount val="9"/>
                <c:lvl>
                  <c:pt idx="0">
                    <c:v>Des</c:v>
                  </c:pt>
                  <c:pt idx="1">
                    <c:v>Mar</c:v>
                  </c:pt>
                  <c:pt idx="2">
                    <c:v>Jun</c:v>
                  </c:pt>
                  <c:pt idx="3">
                    <c:v>Sep</c:v>
                  </c:pt>
                  <c:pt idx="4">
                    <c:v>Des</c:v>
                  </c:pt>
                  <c:pt idx="5">
                    <c:v>Mar</c:v>
                  </c:pt>
                  <c:pt idx="6">
                    <c:v>Jun</c:v>
                  </c:pt>
                  <c:pt idx="7">
                    <c:v>Sep</c:v>
                  </c:pt>
                  <c:pt idx="8">
                    <c:v>Des</c:v>
                  </c:pt>
                </c:lvl>
                <c:lvl>
                  <c:pt idx="1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Dashboard!$AA$19:$AI$19</c:f>
              <c:numCache>
                <c:formatCode>0.00%</c:formatCode>
                <c:ptCount val="9"/>
                <c:pt idx="0">
                  <c:v>0.207960596859672</c:v>
                </c:pt>
                <c:pt idx="1">
                  <c:v>0.208705936527984</c:v>
                </c:pt>
                <c:pt idx="2">
                  <c:v>0.20743683118532799</c:v>
                </c:pt>
                <c:pt idx="3">
                  <c:v>0.20786327311838501</c:v>
                </c:pt>
                <c:pt idx="4">
                  <c:v>0.30020000000000002</c:v>
                </c:pt>
                <c:pt idx="5">
                  <c:v>0.28960000000000002</c:v>
                </c:pt>
                <c:pt idx="6">
                  <c:v>0.27510000000000001</c:v>
                </c:pt>
                <c:pt idx="7">
                  <c:v>0.25690000000000002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883D-2940-8C0F-234B93A90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981807"/>
        <c:axId val="840428431"/>
      </c:lineChart>
      <c:catAx>
        <c:axId val="83479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4800463"/>
        <c:crosses val="autoZero"/>
        <c:auto val="1"/>
        <c:lblAlgn val="ctr"/>
        <c:lblOffset val="100"/>
        <c:noMultiLvlLbl val="0"/>
      </c:catAx>
      <c:valAx>
        <c:axId val="83480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4798815"/>
        <c:crosses val="autoZero"/>
        <c:crossBetween val="between"/>
      </c:valAx>
      <c:valAx>
        <c:axId val="840428431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981807"/>
        <c:crosses val="max"/>
        <c:crossBetween val="between"/>
      </c:valAx>
      <c:catAx>
        <c:axId val="5979818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04284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Indikator Jangkauan Akses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Dashboard!$A$6:$C$6</c:f>
              <c:strCache>
                <c:ptCount val="3"/>
                <c:pt idx="0">
                  <c:v>1</c:v>
                </c:pt>
                <c:pt idx="1">
                  <c:v>Dimensi Jangkauan Akses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Dashboard!$AA$4:$AI$5</c:f>
              <c:multiLvlStrCache>
                <c:ptCount val="9"/>
                <c:lvl>
                  <c:pt idx="0">
                    <c:v>Des</c:v>
                  </c:pt>
                  <c:pt idx="1">
                    <c:v>Mar</c:v>
                  </c:pt>
                  <c:pt idx="2">
                    <c:v>Jun</c:v>
                  </c:pt>
                  <c:pt idx="3">
                    <c:v>Sep</c:v>
                  </c:pt>
                  <c:pt idx="4">
                    <c:v>Des</c:v>
                  </c:pt>
                  <c:pt idx="5">
                    <c:v>Mar</c:v>
                  </c:pt>
                  <c:pt idx="6">
                    <c:v>Jun</c:v>
                  </c:pt>
                  <c:pt idx="7">
                    <c:v>Sep</c:v>
                  </c:pt>
                  <c:pt idx="8">
                    <c:v>Des</c:v>
                  </c:pt>
                </c:lvl>
                <c:lvl>
                  <c:pt idx="1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Dashboard!$Z$6:$AH$6</c:f>
              <c:numCache>
                <c:formatCode>General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F-0C4D-922D-552EB0D84BD9}"/>
            </c:ext>
          </c:extLst>
        </c:ser>
        <c:ser>
          <c:idx val="3"/>
          <c:order val="3"/>
          <c:tx>
            <c:strRef>
              <c:f>Dashboard!$A$9:$C$9</c:f>
              <c:strCache>
                <c:ptCount val="3"/>
                <c:pt idx="0">
                  <c:v>4</c:v>
                </c:pt>
                <c:pt idx="1">
                  <c:v>Jumlah Mesin EDC per 100.000 Penduduk Dewasa</c:v>
                </c:pt>
                <c:pt idx="2">
                  <c:v>Unit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Dashboard!$AA$4:$AI$5</c:f>
              <c:multiLvlStrCache>
                <c:ptCount val="9"/>
                <c:lvl>
                  <c:pt idx="0">
                    <c:v>Des</c:v>
                  </c:pt>
                  <c:pt idx="1">
                    <c:v>Mar</c:v>
                  </c:pt>
                  <c:pt idx="2">
                    <c:v>Jun</c:v>
                  </c:pt>
                  <c:pt idx="3">
                    <c:v>Sep</c:v>
                  </c:pt>
                  <c:pt idx="4">
                    <c:v>Des</c:v>
                  </c:pt>
                  <c:pt idx="5">
                    <c:v>Mar</c:v>
                  </c:pt>
                  <c:pt idx="6">
                    <c:v>Jun</c:v>
                  </c:pt>
                  <c:pt idx="7">
                    <c:v>Sep</c:v>
                  </c:pt>
                  <c:pt idx="8">
                    <c:v>Des</c:v>
                  </c:pt>
                </c:lvl>
                <c:lvl>
                  <c:pt idx="1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Dashboard!$AA$9:$AI$9</c:f>
              <c:numCache>
                <c:formatCode>#,##0.00</c:formatCode>
                <c:ptCount val="9"/>
                <c:pt idx="0">
                  <c:v>866.01204331545387</c:v>
                </c:pt>
                <c:pt idx="1">
                  <c:v>927.12680902742636</c:v>
                </c:pt>
                <c:pt idx="2">
                  <c:v>963.54164558243087</c:v>
                </c:pt>
                <c:pt idx="3">
                  <c:v>962.04584556219004</c:v>
                </c:pt>
                <c:pt idx="4">
                  <c:v>1019.8228924197955</c:v>
                </c:pt>
                <c:pt idx="5">
                  <c:v>1070.0602165772696</c:v>
                </c:pt>
                <c:pt idx="6">
                  <c:v>1082.6343487501265</c:v>
                </c:pt>
                <c:pt idx="7">
                  <c:v>1054.2050399757109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EF-0C4D-922D-552EB0D84BD9}"/>
            </c:ext>
          </c:extLst>
        </c:ser>
        <c:ser>
          <c:idx val="4"/>
          <c:order val="4"/>
          <c:tx>
            <c:strRef>
              <c:f>Dashboard!$A$10:$C$10</c:f>
              <c:strCache>
                <c:ptCount val="3"/>
                <c:pt idx="0">
                  <c:v>5</c:v>
                </c:pt>
                <c:pt idx="1">
                  <c:v>Jumlah Agen Layanan Keuangan Digital (LKD) per 100.000 Penduduk Dewasa</c:v>
                </c:pt>
                <c:pt idx="2">
                  <c:v>Unit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Dashboard!$AA$4:$AI$5</c:f>
              <c:multiLvlStrCache>
                <c:ptCount val="9"/>
                <c:lvl>
                  <c:pt idx="0">
                    <c:v>Des</c:v>
                  </c:pt>
                  <c:pt idx="1">
                    <c:v>Mar</c:v>
                  </c:pt>
                  <c:pt idx="2">
                    <c:v>Jun</c:v>
                  </c:pt>
                  <c:pt idx="3">
                    <c:v>Sep</c:v>
                  </c:pt>
                  <c:pt idx="4">
                    <c:v>Des</c:v>
                  </c:pt>
                  <c:pt idx="5">
                    <c:v>Mar</c:v>
                  </c:pt>
                  <c:pt idx="6">
                    <c:v>Jun</c:v>
                  </c:pt>
                  <c:pt idx="7">
                    <c:v>Sep</c:v>
                  </c:pt>
                  <c:pt idx="8">
                    <c:v>Des</c:v>
                  </c:pt>
                </c:lvl>
                <c:lvl>
                  <c:pt idx="1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Dashboard!$AA$10:$AI$10</c:f>
              <c:numCache>
                <c:formatCode>#,##0.00</c:formatCode>
                <c:ptCount val="9"/>
                <c:pt idx="0">
                  <c:v>458.20514118004252</c:v>
                </c:pt>
                <c:pt idx="1">
                  <c:v>456.41331849003137</c:v>
                </c:pt>
                <c:pt idx="2">
                  <c:v>454.12002833721283</c:v>
                </c:pt>
                <c:pt idx="3">
                  <c:v>459.34419593158589</c:v>
                </c:pt>
                <c:pt idx="4">
                  <c:v>467.23965185709949</c:v>
                </c:pt>
                <c:pt idx="5">
                  <c:v>482.71278210707419</c:v>
                </c:pt>
                <c:pt idx="6">
                  <c:v>475.54296123874099</c:v>
                </c:pt>
                <c:pt idx="7">
                  <c:v>482.33984414532944</c:v>
                </c:pt>
                <c:pt idx="8">
                  <c:v>502.83776945653273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EF-0C4D-922D-552EB0D84BD9}"/>
            </c:ext>
          </c:extLst>
        </c:ser>
        <c:ser>
          <c:idx val="5"/>
          <c:order val="5"/>
          <c:tx>
            <c:strRef>
              <c:f>Dashboard!$A$11:$C$11</c:f>
              <c:strCache>
                <c:ptCount val="3"/>
                <c:pt idx="0">
                  <c:v>6</c:v>
                </c:pt>
                <c:pt idx="1">
                  <c:v>Jumlah Agen Laku Pandai per 100.000 Penduduk Dewasa</c:v>
                </c:pt>
                <c:pt idx="2">
                  <c:v>Unit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Dashboard!$AA$4:$AI$5</c:f>
              <c:multiLvlStrCache>
                <c:ptCount val="9"/>
                <c:lvl>
                  <c:pt idx="0">
                    <c:v>Des</c:v>
                  </c:pt>
                  <c:pt idx="1">
                    <c:v>Mar</c:v>
                  </c:pt>
                  <c:pt idx="2">
                    <c:v>Jun</c:v>
                  </c:pt>
                  <c:pt idx="3">
                    <c:v>Sep</c:v>
                  </c:pt>
                  <c:pt idx="4">
                    <c:v>Des</c:v>
                  </c:pt>
                  <c:pt idx="5">
                    <c:v>Mar</c:v>
                  </c:pt>
                  <c:pt idx="6">
                    <c:v>Jun</c:v>
                  </c:pt>
                  <c:pt idx="7">
                    <c:v>Sep</c:v>
                  </c:pt>
                  <c:pt idx="8">
                    <c:v>Des</c:v>
                  </c:pt>
                </c:lvl>
                <c:lvl>
                  <c:pt idx="1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Dashboard!$AA$11:$AI$11</c:f>
              <c:numCache>
                <c:formatCode>#,##0.00</c:formatCode>
                <c:ptCount val="9"/>
                <c:pt idx="0">
                  <c:v>585.00556623823502</c:v>
                </c:pt>
                <c:pt idx="1">
                  <c:v>572.22092905576358</c:v>
                </c:pt>
                <c:pt idx="2">
                  <c:v>578.61704280943218</c:v>
                </c:pt>
                <c:pt idx="3">
                  <c:v>787.70266167391958</c:v>
                </c:pt>
                <c:pt idx="4">
                  <c:v>815.4716121850015</c:v>
                </c:pt>
                <c:pt idx="5">
                  <c:v>662.05697803866008</c:v>
                </c:pt>
                <c:pt idx="6">
                  <c:v>772.51948183382251</c:v>
                </c:pt>
                <c:pt idx="7">
                  <c:v>787.70266167391958</c:v>
                </c:pt>
                <c:pt idx="8">
                  <c:v>814.33609958506224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EF-0C4D-922D-552EB0D8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351311"/>
        <c:axId val="586749855"/>
      </c:lineChart>
      <c:lineChart>
        <c:grouping val="standard"/>
        <c:varyColors val="0"/>
        <c:ser>
          <c:idx val="1"/>
          <c:order val="1"/>
          <c:tx>
            <c:strRef>
              <c:f>Dashboard!$A$7:$C$7</c:f>
              <c:strCache>
                <c:ptCount val="3"/>
                <c:pt idx="0">
                  <c:v>2</c:v>
                </c:pt>
                <c:pt idx="1">
                  <c:v>Jumlah Kantor Layanan Bank per 100.000 Penduduk Dewasa</c:v>
                </c:pt>
                <c:pt idx="2">
                  <c:v>Unit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Dashboard!$AA$4:$AI$5</c:f>
              <c:multiLvlStrCache>
                <c:ptCount val="9"/>
                <c:lvl>
                  <c:pt idx="0">
                    <c:v>Des</c:v>
                  </c:pt>
                  <c:pt idx="1">
                    <c:v>Mar</c:v>
                  </c:pt>
                  <c:pt idx="2">
                    <c:v>Jun</c:v>
                  </c:pt>
                  <c:pt idx="3">
                    <c:v>Sep</c:v>
                  </c:pt>
                  <c:pt idx="4">
                    <c:v>Des</c:v>
                  </c:pt>
                  <c:pt idx="5">
                    <c:v>Mar</c:v>
                  </c:pt>
                  <c:pt idx="6">
                    <c:v>Jun</c:v>
                  </c:pt>
                  <c:pt idx="7">
                    <c:v>Sep</c:v>
                  </c:pt>
                  <c:pt idx="8">
                    <c:v>Des</c:v>
                  </c:pt>
                </c:lvl>
                <c:lvl>
                  <c:pt idx="1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Dashboard!$AA$7:$AI$7</c:f>
              <c:numCache>
                <c:formatCode>#,##0.00</c:formatCode>
                <c:ptCount val="9"/>
                <c:pt idx="0">
                  <c:v>14.549134702965286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F-0C4D-922D-552EB0D84BD9}"/>
            </c:ext>
          </c:extLst>
        </c:ser>
        <c:ser>
          <c:idx val="2"/>
          <c:order val="2"/>
          <c:tx>
            <c:strRef>
              <c:f>Dashboard!$A$8:$C$8</c:f>
              <c:strCache>
                <c:ptCount val="3"/>
                <c:pt idx="0">
                  <c:v>3</c:v>
                </c:pt>
                <c:pt idx="1">
                  <c:v>Jumlah Mesin ATM per 100.000 Penduduk Dewasa</c:v>
                </c:pt>
                <c:pt idx="2">
                  <c:v>Unit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Dashboard!$AA$4:$AI$5</c:f>
              <c:multiLvlStrCache>
                <c:ptCount val="9"/>
                <c:lvl>
                  <c:pt idx="0">
                    <c:v>Des</c:v>
                  </c:pt>
                  <c:pt idx="1">
                    <c:v>Mar</c:v>
                  </c:pt>
                  <c:pt idx="2">
                    <c:v>Jun</c:v>
                  </c:pt>
                  <c:pt idx="3">
                    <c:v>Sep</c:v>
                  </c:pt>
                  <c:pt idx="4">
                    <c:v>Des</c:v>
                  </c:pt>
                  <c:pt idx="5">
                    <c:v>Mar</c:v>
                  </c:pt>
                  <c:pt idx="6">
                    <c:v>Jun</c:v>
                  </c:pt>
                  <c:pt idx="7">
                    <c:v>Sep</c:v>
                  </c:pt>
                  <c:pt idx="8">
                    <c:v>Des</c:v>
                  </c:pt>
                </c:lvl>
                <c:lvl>
                  <c:pt idx="1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Dashboard!$AA$8:$AI$8</c:f>
              <c:numCache>
                <c:formatCode>#,##0.00</c:formatCode>
                <c:ptCount val="9"/>
                <c:pt idx="0">
                  <c:v>49.65590527274567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EF-0C4D-922D-552EB0D8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305103"/>
        <c:axId val="528475663"/>
      </c:lineChart>
      <c:catAx>
        <c:axId val="526351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749855"/>
        <c:crosses val="autoZero"/>
        <c:auto val="1"/>
        <c:lblAlgn val="ctr"/>
        <c:lblOffset val="100"/>
        <c:noMultiLvlLbl val="0"/>
      </c:catAx>
      <c:valAx>
        <c:axId val="586749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351311"/>
        <c:crosses val="autoZero"/>
        <c:crossBetween val="between"/>
      </c:valAx>
      <c:valAx>
        <c:axId val="528475663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305103"/>
        <c:crosses val="max"/>
        <c:crossBetween val="between"/>
      </c:valAx>
      <c:catAx>
        <c:axId val="6773051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84756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noFill/>
                <a:latin typeface="+mn-lt"/>
                <a:ea typeface="+mn-ea"/>
                <a:cs typeface="+mn-cs"/>
              </a:defRPr>
            </a:pPr>
            <a:r>
              <a:rPr lang="en-US" b="1">
                <a:noFill/>
              </a:rPr>
              <a:t>Indikator Jangkauan Akses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noFill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Dashboard!$A$12:$C$12</c:f>
              <c:strCache>
                <c:ptCount val="3"/>
                <c:pt idx="0">
                  <c:v>7</c:v>
                </c:pt>
                <c:pt idx="1">
                  <c:v>Jumlah Merchant QRIS</c:v>
                </c:pt>
                <c:pt idx="2">
                  <c:v>Unit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Dashboard!$AA$4:$AI$5</c:f>
              <c:multiLvlStrCache>
                <c:ptCount val="9"/>
                <c:lvl>
                  <c:pt idx="0">
                    <c:v>Des</c:v>
                  </c:pt>
                  <c:pt idx="1">
                    <c:v>Mar</c:v>
                  </c:pt>
                  <c:pt idx="2">
                    <c:v>Jun</c:v>
                  </c:pt>
                  <c:pt idx="3">
                    <c:v>Sep</c:v>
                  </c:pt>
                  <c:pt idx="4">
                    <c:v>Des</c:v>
                  </c:pt>
                  <c:pt idx="5">
                    <c:v>Mar</c:v>
                  </c:pt>
                  <c:pt idx="6">
                    <c:v>Jun</c:v>
                  </c:pt>
                  <c:pt idx="7">
                    <c:v>Sep</c:v>
                  </c:pt>
                  <c:pt idx="8">
                    <c:v>Des</c:v>
                  </c:pt>
                </c:lvl>
                <c:lvl>
                  <c:pt idx="1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Dashboard!$AA$12:$AI$12</c:f>
              <c:numCache>
                <c:formatCode>#,##0</c:formatCode>
                <c:ptCount val="9"/>
                <c:pt idx="0">
                  <c:v>23965144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0B-8546-95FE-A54100B3C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351311"/>
        <c:axId val="586749855"/>
      </c:lineChart>
      <c:catAx>
        <c:axId val="526351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749855"/>
        <c:crosses val="autoZero"/>
        <c:auto val="1"/>
        <c:lblAlgn val="ctr"/>
        <c:lblOffset val="100"/>
        <c:noMultiLvlLbl val="0"/>
      </c:catAx>
      <c:valAx>
        <c:axId val="586749855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351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5131425790401537"/>
          <c:y val="0.93287147362286194"/>
          <c:w val="0.20516015953524641"/>
          <c:h val="3.898013670712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noFill/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noFill/>
                <a:latin typeface="+mn-lt"/>
                <a:ea typeface="+mn-ea"/>
                <a:cs typeface="+mn-cs"/>
              </a:defRPr>
            </a:pPr>
            <a:r>
              <a:rPr lang="en-US" b="1">
                <a:noFill/>
              </a:rPr>
              <a:t>Indikator Penggunaan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noFill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4"/>
          <c:order val="0"/>
          <c:tx>
            <c:strRef>
              <c:f>Dashboard!$A$20:$C$20</c:f>
              <c:strCache>
                <c:ptCount val="3"/>
                <c:pt idx="0">
                  <c:v>15</c:v>
                </c:pt>
                <c:pt idx="1">
                  <c:v>Jumlah Rekening Pelajar dan Santri</c:v>
                </c:pt>
                <c:pt idx="2">
                  <c:v>Rekening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Dashboard!$AA$4:$AI$5</c:f>
              <c:multiLvlStrCache>
                <c:ptCount val="9"/>
                <c:lvl>
                  <c:pt idx="0">
                    <c:v>Des</c:v>
                  </c:pt>
                  <c:pt idx="1">
                    <c:v>Mar</c:v>
                  </c:pt>
                  <c:pt idx="2">
                    <c:v>Jun</c:v>
                  </c:pt>
                  <c:pt idx="3">
                    <c:v>Sep</c:v>
                  </c:pt>
                  <c:pt idx="4">
                    <c:v>Des</c:v>
                  </c:pt>
                  <c:pt idx="5">
                    <c:v>Mar</c:v>
                  </c:pt>
                  <c:pt idx="6">
                    <c:v>Jun</c:v>
                  </c:pt>
                  <c:pt idx="7">
                    <c:v>Sep</c:v>
                  </c:pt>
                  <c:pt idx="8">
                    <c:v>Des</c:v>
                  </c:pt>
                </c:lvl>
                <c:lvl>
                  <c:pt idx="1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Dashboard!$AA$20:$AI$20</c:f>
              <c:numCache>
                <c:formatCode>#,##0</c:formatCode>
                <c:ptCount val="9"/>
                <c:pt idx="0">
                  <c:v>52380480</c:v>
                </c:pt>
                <c:pt idx="1">
                  <c:v>52087036</c:v>
                </c:pt>
                <c:pt idx="2">
                  <c:v>52730058</c:v>
                </c:pt>
                <c:pt idx="3">
                  <c:v>0</c:v>
                </c:pt>
                <c:pt idx="4">
                  <c:v>0</c:v>
                </c:pt>
                <c:pt idx="5">
                  <c:v>57051014</c:v>
                </c:pt>
                <c:pt idx="6">
                  <c:v>57800000</c:v>
                </c:pt>
                <c:pt idx="7">
                  <c:v>64700000</c:v>
                </c:pt>
                <c:pt idx="8">
                  <c:v>58120000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7E-944A-880A-FB7C5E0FE624}"/>
            </c:ext>
          </c:extLst>
        </c:ser>
        <c:ser>
          <c:idx val="27"/>
          <c:order val="1"/>
          <c:tx>
            <c:strRef>
              <c:f>Dashboard!$A$33:$C$33</c:f>
              <c:strCache>
                <c:ptCount val="3"/>
                <c:pt idx="0">
                  <c:v>28</c:v>
                </c:pt>
                <c:pt idx="1">
                  <c:v>Jumlah Uang Elektronik Registered</c:v>
                </c:pt>
                <c:pt idx="2">
                  <c:v>Unit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Dashboard!$AA$4:$AI$5</c:f>
              <c:multiLvlStrCache>
                <c:ptCount val="9"/>
                <c:lvl>
                  <c:pt idx="0">
                    <c:v>Des</c:v>
                  </c:pt>
                  <c:pt idx="1">
                    <c:v>Mar</c:v>
                  </c:pt>
                  <c:pt idx="2">
                    <c:v>Jun</c:v>
                  </c:pt>
                  <c:pt idx="3">
                    <c:v>Sep</c:v>
                  </c:pt>
                  <c:pt idx="4">
                    <c:v>Des</c:v>
                  </c:pt>
                  <c:pt idx="5">
                    <c:v>Mar</c:v>
                  </c:pt>
                  <c:pt idx="6">
                    <c:v>Jun</c:v>
                  </c:pt>
                  <c:pt idx="7">
                    <c:v>Sep</c:v>
                  </c:pt>
                  <c:pt idx="8">
                    <c:v>Des</c:v>
                  </c:pt>
                </c:lvl>
                <c:lvl>
                  <c:pt idx="1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Dashboard!$AA$33:$AI$33</c:f>
              <c:numCache>
                <c:formatCode>#,##0</c:formatCode>
                <c:ptCount val="9"/>
                <c:pt idx="0">
                  <c:v>135462780</c:v>
                </c:pt>
                <c:pt idx="1">
                  <c:v>137873026</c:v>
                </c:pt>
                <c:pt idx="2">
                  <c:v>138283169</c:v>
                </c:pt>
                <c:pt idx="3">
                  <c:v>148009112</c:v>
                </c:pt>
                <c:pt idx="4">
                  <c:v>156409380</c:v>
                </c:pt>
                <c:pt idx="5">
                  <c:v>165804456</c:v>
                </c:pt>
                <c:pt idx="6">
                  <c:v>176325816</c:v>
                </c:pt>
                <c:pt idx="7">
                  <c:v>185766877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7E-944A-880A-FB7C5E0FE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798815"/>
        <c:axId val="834800463"/>
      </c:lineChart>
      <c:catAx>
        <c:axId val="834798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4800463"/>
        <c:crosses val="autoZero"/>
        <c:auto val="1"/>
        <c:lblAlgn val="ctr"/>
        <c:lblOffset val="100"/>
        <c:noMultiLvlLbl val="0"/>
      </c:catAx>
      <c:valAx>
        <c:axId val="83480046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4798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234584029957809"/>
          <c:y val="0.91958849542448107"/>
          <c:w val="0.62940599865266234"/>
          <c:h val="3.781857104856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Indikator Kualitas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3"/>
          <c:order val="0"/>
          <c:tx>
            <c:strRef>
              <c:f>Dashboard!$A$49:$C$49</c:f>
              <c:strCache>
                <c:ptCount val="3"/>
                <c:pt idx="0">
                  <c:v>44</c:v>
                </c:pt>
                <c:pt idx="1">
                  <c:v>Persentase Penyelesaian Pengaduan</c:v>
                </c:pt>
                <c:pt idx="2">
                  <c:v>%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Dashboard!$AA$4:$AI$5</c:f>
              <c:multiLvlStrCache>
                <c:ptCount val="9"/>
                <c:lvl>
                  <c:pt idx="0">
                    <c:v>Des</c:v>
                  </c:pt>
                  <c:pt idx="1">
                    <c:v>Mar</c:v>
                  </c:pt>
                  <c:pt idx="2">
                    <c:v>Jun</c:v>
                  </c:pt>
                  <c:pt idx="3">
                    <c:v>Sep</c:v>
                  </c:pt>
                  <c:pt idx="4">
                    <c:v>Des</c:v>
                  </c:pt>
                  <c:pt idx="5">
                    <c:v>Mar</c:v>
                  </c:pt>
                  <c:pt idx="6">
                    <c:v>Jun</c:v>
                  </c:pt>
                  <c:pt idx="7">
                    <c:v>Sep</c:v>
                  </c:pt>
                  <c:pt idx="8">
                    <c:v>Des</c:v>
                  </c:pt>
                </c:lvl>
                <c:lvl>
                  <c:pt idx="1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Dashboard!$AA$49:$AI$49</c:f>
              <c:numCache>
                <c:formatCode>0.00%</c:formatCode>
                <c:ptCount val="9"/>
                <c:pt idx="0">
                  <c:v>0.96309999999999996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B16A-5A42-BEDD-F766AA352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891279"/>
        <c:axId val="794702031"/>
      </c:lineChart>
      <c:lineChart>
        <c:grouping val="standard"/>
        <c:varyColors val="0"/>
        <c:ser>
          <c:idx val="44"/>
          <c:order val="1"/>
          <c:tx>
            <c:strRef>
              <c:f>Dashboard!$A$50:$C$50</c:f>
              <c:strCache>
                <c:ptCount val="3"/>
                <c:pt idx="0">
                  <c:v>45</c:v>
                </c:pt>
                <c:pt idx="1">
                  <c:v>Suku Bunga Riil</c:v>
                </c:pt>
                <c:pt idx="2">
                  <c:v>%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Dashboard!$AA$4:$AI$5</c:f>
              <c:multiLvlStrCache>
                <c:ptCount val="9"/>
                <c:lvl>
                  <c:pt idx="0">
                    <c:v>Des</c:v>
                  </c:pt>
                  <c:pt idx="1">
                    <c:v>Mar</c:v>
                  </c:pt>
                  <c:pt idx="2">
                    <c:v>Jun</c:v>
                  </c:pt>
                  <c:pt idx="3">
                    <c:v>Sep</c:v>
                  </c:pt>
                  <c:pt idx="4">
                    <c:v>Des</c:v>
                  </c:pt>
                  <c:pt idx="5">
                    <c:v>Mar</c:v>
                  </c:pt>
                  <c:pt idx="6">
                    <c:v>Jun</c:v>
                  </c:pt>
                  <c:pt idx="7">
                    <c:v>Sep</c:v>
                  </c:pt>
                  <c:pt idx="8">
                    <c:v>Des</c:v>
                  </c:pt>
                </c:lvl>
                <c:lvl>
                  <c:pt idx="1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Dashboard!$AA$50:$AI$50</c:f>
              <c:numCache>
                <c:formatCode>0.00%</c:formatCode>
                <c:ptCount val="9"/>
                <c:pt idx="0">
                  <c:v>-1.0000000000000286E-4</c:v>
                </c:pt>
                <c:pt idx="1">
                  <c:v>7.8000000000000014E-3</c:v>
                </c:pt>
                <c:pt idx="2">
                  <c:v>2.23E-2</c:v>
                </c:pt>
                <c:pt idx="3">
                  <c:v>3.4700000000000002E-2</c:v>
                </c:pt>
                <c:pt idx="4">
                  <c:v>3.39E-2</c:v>
                </c:pt>
                <c:pt idx="5">
                  <c:v>2.9499999999999998E-2</c:v>
                </c:pt>
                <c:pt idx="6">
                  <c:v>3.2399999999999998E-2</c:v>
                </c:pt>
                <c:pt idx="7">
                  <c:v>4.1599999999999998E-2</c:v>
                </c:pt>
                <c:pt idx="8">
                  <c:v>4.4299999999999999E-2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B16A-5A42-BEDD-F766AA352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930223"/>
        <c:axId val="679881327"/>
      </c:lineChart>
      <c:catAx>
        <c:axId val="84089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702031"/>
        <c:crosses val="autoZero"/>
        <c:auto val="1"/>
        <c:lblAlgn val="ctr"/>
        <c:lblOffset val="100"/>
        <c:noMultiLvlLbl val="0"/>
      </c:catAx>
      <c:valAx>
        <c:axId val="794702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891279"/>
        <c:crosses val="autoZero"/>
        <c:crossBetween val="between"/>
      </c:valAx>
      <c:valAx>
        <c:axId val="679881327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930223"/>
        <c:crosses val="max"/>
        <c:crossBetween val="between"/>
      </c:valAx>
      <c:catAx>
        <c:axId val="7439302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9881327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6.png"/><Relationship Id="rId18" Type="http://schemas.openxmlformats.org/officeDocument/2006/relationships/image" Target="../media/image2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17" Type="http://schemas.openxmlformats.org/officeDocument/2006/relationships/image" Target="../media/image20.png"/><Relationship Id="rId2" Type="http://schemas.openxmlformats.org/officeDocument/2006/relationships/image" Target="../media/image5.png"/><Relationship Id="rId16" Type="http://schemas.openxmlformats.org/officeDocument/2006/relationships/image" Target="../media/image19.png"/><Relationship Id="rId20" Type="http://schemas.openxmlformats.org/officeDocument/2006/relationships/image" Target="../media/image23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5" Type="http://schemas.openxmlformats.org/officeDocument/2006/relationships/image" Target="../media/image8.png"/><Relationship Id="rId15" Type="http://schemas.openxmlformats.org/officeDocument/2006/relationships/image" Target="../media/image18.png"/><Relationship Id="rId10" Type="http://schemas.openxmlformats.org/officeDocument/2006/relationships/image" Target="../media/image13.png"/><Relationship Id="rId19" Type="http://schemas.openxmlformats.org/officeDocument/2006/relationships/image" Target="../media/image22.png"/><Relationship Id="rId4" Type="http://schemas.openxmlformats.org/officeDocument/2006/relationships/image" Target="../media/image7.png"/><Relationship Id="rId9" Type="http://schemas.openxmlformats.org/officeDocument/2006/relationships/image" Target="../media/image12.png"/><Relationship Id="rId1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42333</xdr:rowOff>
    </xdr:from>
    <xdr:to>
      <xdr:col>6</xdr:col>
      <xdr:colOff>800843</xdr:colOff>
      <xdr:row>46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1B9AB6-C8FA-3D44-A920-CB789133B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42333"/>
          <a:ext cx="5711510" cy="9884833"/>
        </a:xfrm>
        <a:prstGeom prst="rect">
          <a:avLst/>
        </a:prstGeom>
      </xdr:spPr>
    </xdr:pic>
    <xdr:clientData/>
  </xdr:twoCellAnchor>
  <xdr:oneCellAnchor>
    <xdr:from>
      <xdr:col>0</xdr:col>
      <xdr:colOff>308429</xdr:colOff>
      <xdr:row>23</xdr:row>
      <xdr:rowOff>43976</xdr:rowOff>
    </xdr:from>
    <xdr:ext cx="5043715" cy="104746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CAC4F6E-2F0C-8E4B-B972-AFEC840CDA4B}"/>
            </a:ext>
          </a:extLst>
        </xdr:cNvPr>
        <xdr:cNvSpPr txBox="1"/>
      </xdr:nvSpPr>
      <xdr:spPr>
        <a:xfrm>
          <a:off x="308429" y="4634119"/>
          <a:ext cx="5043715" cy="1047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2800" b="1">
              <a:solidFill>
                <a:srgbClr val="C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STATISTIK</a:t>
          </a:r>
          <a:r>
            <a:rPr lang="en-US" sz="2800" b="1" baseline="0">
              <a:solidFill>
                <a:srgbClr val="C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 PERKEMBANGAN KEUANGAN INKLUSIF</a:t>
          </a:r>
          <a:endParaRPr lang="en-US" sz="2800" b="1">
            <a:solidFill>
              <a:srgbClr val="C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 editAs="oneCell">
    <xdr:from>
      <xdr:col>4</xdr:col>
      <xdr:colOff>199571</xdr:colOff>
      <xdr:row>1</xdr:row>
      <xdr:rowOff>66524</xdr:rowOff>
    </xdr:from>
    <xdr:to>
      <xdr:col>6</xdr:col>
      <xdr:colOff>671286</xdr:colOff>
      <xdr:row>4</xdr:row>
      <xdr:rowOff>181429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2F7DB89-F735-8D4E-99EB-D0EA194577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655" t="21428" r="7738" b="20833"/>
        <a:stretch/>
      </xdr:blipFill>
      <xdr:spPr>
        <a:xfrm>
          <a:off x="3537857" y="266095"/>
          <a:ext cx="2140858" cy="713620"/>
        </a:xfrm>
        <a:prstGeom prst="rect">
          <a:avLst/>
        </a:prstGeom>
      </xdr:spPr>
    </xdr:pic>
    <xdr:clientData/>
  </xdr:twoCellAnchor>
  <xdr:oneCellAnchor>
    <xdr:from>
      <xdr:col>0</xdr:col>
      <xdr:colOff>388256</xdr:colOff>
      <xdr:row>39</xdr:row>
      <xdr:rowOff>151394</xdr:rowOff>
    </xdr:from>
    <xdr:ext cx="5043715" cy="77457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00379CF-6BAD-E144-B283-E6B1EF8DE199}"/>
            </a:ext>
          </a:extLst>
        </xdr:cNvPr>
        <xdr:cNvSpPr txBox="1"/>
      </xdr:nvSpPr>
      <xdr:spPr>
        <a:xfrm>
          <a:off x="388256" y="7934680"/>
          <a:ext cx="5043715" cy="7745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2000" b="1">
              <a:solidFill>
                <a:srgbClr val="C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PERIODE:</a:t>
          </a:r>
        </a:p>
        <a:p>
          <a:pPr algn="ctr"/>
          <a:r>
            <a:rPr lang="en-US" sz="2000" b="1">
              <a:solidFill>
                <a:srgbClr val="C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TRIWULAN IV 2024</a:t>
          </a:r>
        </a:p>
      </xdr:txBody>
    </xdr:sp>
    <xdr:clientData/>
  </xdr:oneCellAnchor>
  <xdr:twoCellAnchor editAs="oneCell">
    <xdr:from>
      <xdr:col>1</xdr:col>
      <xdr:colOff>616856</xdr:colOff>
      <xdr:row>16</xdr:row>
      <xdr:rowOff>159657</xdr:rowOff>
    </xdr:from>
    <xdr:to>
      <xdr:col>5</xdr:col>
      <xdr:colOff>181427</xdr:colOff>
      <xdr:row>22</xdr:row>
      <xdr:rowOff>65315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A9428DB-03A4-5045-92C7-A3D8944DF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1427" y="3352800"/>
          <a:ext cx="2902857" cy="1103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232832</xdr:colOff>
      <xdr:row>7</xdr:row>
      <xdr:rowOff>4234</xdr:rowOff>
    </xdr:from>
    <xdr:to>
      <xdr:col>70</xdr:col>
      <xdr:colOff>331609</xdr:colOff>
      <xdr:row>39</xdr:row>
      <xdr:rowOff>148166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07331F-B601-7C43-84A5-7ECF15915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333382</xdr:colOff>
      <xdr:row>6</xdr:row>
      <xdr:rowOff>158759</xdr:rowOff>
    </xdr:from>
    <xdr:to>
      <xdr:col>54</xdr:col>
      <xdr:colOff>285741</xdr:colOff>
      <xdr:row>39</xdr:row>
      <xdr:rowOff>142875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DA9E1FDC-02B9-364A-9CB8-6C7288A93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47625</xdr:colOff>
      <xdr:row>6</xdr:row>
      <xdr:rowOff>158750</xdr:rowOff>
    </xdr:from>
    <xdr:to>
      <xdr:col>53</xdr:col>
      <xdr:colOff>603234</xdr:colOff>
      <xdr:row>37</xdr:row>
      <xdr:rowOff>79365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25C8C23F-88F8-2F4E-A8CA-891ADA0A2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54</xdr:col>
      <xdr:colOff>523875</xdr:colOff>
      <xdr:row>6</xdr:row>
      <xdr:rowOff>165100</xdr:rowOff>
    </xdr:from>
    <xdr:to>
      <xdr:col>69</xdr:col>
      <xdr:colOff>546100</xdr:colOff>
      <xdr:row>38</xdr:row>
      <xdr:rowOff>128059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07E4103-0E55-484B-B8B8-CC4BF138C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71</xdr:col>
      <xdr:colOff>246063</xdr:colOff>
      <xdr:row>6</xdr:row>
      <xdr:rowOff>168274</xdr:rowOff>
    </xdr:from>
    <xdr:to>
      <xdr:col>87</xdr:col>
      <xdr:colOff>209021</xdr:colOff>
      <xdr:row>39</xdr:row>
      <xdr:rowOff>158749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AFA289-9EE4-0445-9036-A6FA07447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364066</xdr:colOff>
      <xdr:row>6</xdr:row>
      <xdr:rowOff>273050</xdr:rowOff>
    </xdr:from>
    <xdr:ext cx="236668" cy="21749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B5ABFC-F5F9-024F-99A8-2098C638E64F}"/>
            </a:ext>
          </a:extLst>
        </xdr:cNvPr>
        <xdr:cNvSpPr txBox="1"/>
      </xdr:nvSpPr>
      <xdr:spPr>
        <a:xfrm>
          <a:off x="2408766" y="1708150"/>
          <a:ext cx="236668" cy="21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</a:t>
          </a:r>
        </a:p>
      </xdr:txBody>
    </xdr:sp>
    <xdr:clientData/>
  </xdr:oneCellAnchor>
  <xdr:oneCellAnchor>
    <xdr:from>
      <xdr:col>4</xdr:col>
      <xdr:colOff>738717</xdr:colOff>
      <xdr:row>6</xdr:row>
      <xdr:rowOff>277283</xdr:rowOff>
    </xdr:from>
    <xdr:ext cx="236668" cy="21749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AAFA6F3-FCF9-EF4D-85DF-E3B7212857F4}"/>
            </a:ext>
          </a:extLst>
        </xdr:cNvPr>
        <xdr:cNvSpPr txBox="1"/>
      </xdr:nvSpPr>
      <xdr:spPr>
        <a:xfrm>
          <a:off x="3977217" y="1712383"/>
          <a:ext cx="236668" cy="21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</a:t>
          </a:r>
        </a:p>
      </xdr:txBody>
    </xdr:sp>
    <xdr:clientData/>
  </xdr:oneCellAnchor>
  <xdr:oneCellAnchor>
    <xdr:from>
      <xdr:col>6</xdr:col>
      <xdr:colOff>706966</xdr:colOff>
      <xdr:row>6</xdr:row>
      <xdr:rowOff>281517</xdr:rowOff>
    </xdr:from>
    <xdr:ext cx="236668" cy="21749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A0D28A2-23D7-6643-8D5F-29A41947214C}"/>
            </a:ext>
          </a:extLst>
        </xdr:cNvPr>
        <xdr:cNvSpPr txBox="1"/>
      </xdr:nvSpPr>
      <xdr:spPr>
        <a:xfrm>
          <a:off x="5863166" y="1716617"/>
          <a:ext cx="236668" cy="21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</a:t>
          </a:r>
        </a:p>
      </xdr:txBody>
    </xdr:sp>
    <xdr:clientData/>
  </xdr:oneCellAnchor>
  <xdr:oneCellAnchor>
    <xdr:from>
      <xdr:col>2</xdr:col>
      <xdr:colOff>637117</xdr:colOff>
      <xdr:row>10</xdr:row>
      <xdr:rowOff>285751</xdr:rowOff>
    </xdr:from>
    <xdr:ext cx="236668" cy="21749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CDC3253-FEB7-2E43-8250-CACCFB0CBEBD}"/>
            </a:ext>
          </a:extLst>
        </xdr:cNvPr>
        <xdr:cNvSpPr txBox="1"/>
      </xdr:nvSpPr>
      <xdr:spPr>
        <a:xfrm>
          <a:off x="1665817" y="2457451"/>
          <a:ext cx="236668" cy="21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</a:t>
          </a:r>
        </a:p>
      </xdr:txBody>
    </xdr:sp>
    <xdr:clientData/>
  </xdr:oneCellAnchor>
  <xdr:oneCellAnchor>
    <xdr:from>
      <xdr:col>4</xdr:col>
      <xdr:colOff>1187453</xdr:colOff>
      <xdr:row>10</xdr:row>
      <xdr:rowOff>268817</xdr:rowOff>
    </xdr:from>
    <xdr:ext cx="236668" cy="21749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87C2049-B70C-8448-B81C-8011C97368A0}"/>
            </a:ext>
          </a:extLst>
        </xdr:cNvPr>
        <xdr:cNvSpPr txBox="1"/>
      </xdr:nvSpPr>
      <xdr:spPr>
        <a:xfrm>
          <a:off x="4425953" y="2592917"/>
          <a:ext cx="236668" cy="21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5</a:t>
          </a:r>
        </a:p>
      </xdr:txBody>
    </xdr:sp>
    <xdr:clientData/>
  </xdr:oneCellAnchor>
  <xdr:oneCellAnchor>
    <xdr:from>
      <xdr:col>6</xdr:col>
      <xdr:colOff>973668</xdr:colOff>
      <xdr:row>10</xdr:row>
      <xdr:rowOff>262467</xdr:rowOff>
    </xdr:from>
    <xdr:ext cx="288669" cy="21749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9A2950B-0A99-0342-A48B-BAC879EB4770}"/>
            </a:ext>
          </a:extLst>
        </xdr:cNvPr>
        <xdr:cNvSpPr txBox="1"/>
      </xdr:nvSpPr>
      <xdr:spPr>
        <a:xfrm>
          <a:off x="6129868" y="2434167"/>
          <a:ext cx="288669" cy="21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12</a:t>
          </a:r>
        </a:p>
      </xdr:txBody>
    </xdr:sp>
    <xdr:clientData/>
  </xdr:oneCellAnchor>
  <xdr:oneCellAnchor>
    <xdr:from>
      <xdr:col>4</xdr:col>
      <xdr:colOff>131234</xdr:colOff>
      <xdr:row>20</xdr:row>
      <xdr:rowOff>201084</xdr:rowOff>
    </xdr:from>
    <xdr:ext cx="311880" cy="21749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9D5ACBD-6FF5-DE4E-A96A-EF8DC95FA2A0}"/>
            </a:ext>
          </a:extLst>
        </xdr:cNvPr>
        <xdr:cNvSpPr txBox="1"/>
      </xdr:nvSpPr>
      <xdr:spPr>
        <a:xfrm>
          <a:off x="3369734" y="4519084"/>
          <a:ext cx="311880" cy="21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 baseline="0"/>
            <a:t> 13</a:t>
          </a:r>
          <a:endParaRPr lang="en-US" sz="800"/>
        </a:p>
      </xdr:txBody>
    </xdr:sp>
    <xdr:clientData/>
  </xdr:oneCellAnchor>
  <xdr:oneCellAnchor>
    <xdr:from>
      <xdr:col>6</xdr:col>
      <xdr:colOff>1030816</xdr:colOff>
      <xdr:row>20</xdr:row>
      <xdr:rowOff>173567</xdr:rowOff>
    </xdr:from>
    <xdr:ext cx="236668" cy="21749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55F5B92-AD7F-FE42-86D4-1447DAACE510}"/>
            </a:ext>
          </a:extLst>
        </xdr:cNvPr>
        <xdr:cNvSpPr txBox="1"/>
      </xdr:nvSpPr>
      <xdr:spPr>
        <a:xfrm>
          <a:off x="6225116" y="4491567"/>
          <a:ext cx="236668" cy="21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</a:t>
          </a:r>
        </a:p>
      </xdr:txBody>
    </xdr:sp>
    <xdr:clientData/>
  </xdr:oneCellAnchor>
  <xdr:oneCellAnchor>
    <xdr:from>
      <xdr:col>11</xdr:col>
      <xdr:colOff>1278468</xdr:colOff>
      <xdr:row>6</xdr:row>
      <xdr:rowOff>273050</xdr:rowOff>
    </xdr:from>
    <xdr:ext cx="236668" cy="21749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C9FDBD2-F7E9-B24E-9138-9D2964660B8B}"/>
            </a:ext>
          </a:extLst>
        </xdr:cNvPr>
        <xdr:cNvSpPr txBox="1"/>
      </xdr:nvSpPr>
      <xdr:spPr>
        <a:xfrm>
          <a:off x="8809568" y="1606550"/>
          <a:ext cx="236668" cy="21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3</a:t>
          </a:r>
        </a:p>
      </xdr:txBody>
    </xdr:sp>
    <xdr:clientData/>
  </xdr:oneCellAnchor>
  <xdr:oneCellAnchor>
    <xdr:from>
      <xdr:col>14</xdr:col>
      <xdr:colOff>493182</xdr:colOff>
      <xdr:row>6</xdr:row>
      <xdr:rowOff>256116</xdr:rowOff>
    </xdr:from>
    <xdr:ext cx="236668" cy="21749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9CD0BB-D24A-C94B-A62A-34BDC306A77A}"/>
            </a:ext>
          </a:extLst>
        </xdr:cNvPr>
        <xdr:cNvSpPr txBox="1"/>
      </xdr:nvSpPr>
      <xdr:spPr>
        <a:xfrm>
          <a:off x="11377082" y="1691216"/>
          <a:ext cx="236668" cy="21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</a:t>
          </a:r>
        </a:p>
      </xdr:txBody>
    </xdr:sp>
    <xdr:clientData/>
  </xdr:oneCellAnchor>
  <xdr:oneCellAnchor>
    <xdr:from>
      <xdr:col>16</xdr:col>
      <xdr:colOff>245532</xdr:colOff>
      <xdr:row>6</xdr:row>
      <xdr:rowOff>249766</xdr:rowOff>
    </xdr:from>
    <xdr:ext cx="236668" cy="21749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9FF972E-2BA5-9741-AB71-E1163EAAE661}"/>
            </a:ext>
          </a:extLst>
        </xdr:cNvPr>
        <xdr:cNvSpPr txBox="1"/>
      </xdr:nvSpPr>
      <xdr:spPr>
        <a:xfrm>
          <a:off x="13720232" y="1684866"/>
          <a:ext cx="236668" cy="21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4</a:t>
          </a:r>
        </a:p>
      </xdr:txBody>
    </xdr:sp>
    <xdr:clientData/>
  </xdr:oneCellAnchor>
  <xdr:oneCellAnchor>
    <xdr:from>
      <xdr:col>11</xdr:col>
      <xdr:colOff>1032932</xdr:colOff>
      <xdr:row>10</xdr:row>
      <xdr:rowOff>285749</xdr:rowOff>
    </xdr:from>
    <xdr:ext cx="236668" cy="21749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950BC65-E8E5-6444-BA97-770928006386}"/>
            </a:ext>
          </a:extLst>
        </xdr:cNvPr>
        <xdr:cNvSpPr txBox="1"/>
      </xdr:nvSpPr>
      <xdr:spPr>
        <a:xfrm>
          <a:off x="8627532" y="2457449"/>
          <a:ext cx="236668" cy="21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</a:t>
          </a:r>
        </a:p>
      </xdr:txBody>
    </xdr:sp>
    <xdr:clientData/>
  </xdr:oneCellAnchor>
  <xdr:oneCellAnchor>
    <xdr:from>
      <xdr:col>14</xdr:col>
      <xdr:colOff>264581</xdr:colOff>
      <xdr:row>10</xdr:row>
      <xdr:rowOff>247649</xdr:rowOff>
    </xdr:from>
    <xdr:ext cx="236668" cy="21749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0124C46-D8C4-FC43-A4C9-1AB8C606840C}"/>
            </a:ext>
          </a:extLst>
        </xdr:cNvPr>
        <xdr:cNvSpPr txBox="1"/>
      </xdr:nvSpPr>
      <xdr:spPr>
        <a:xfrm>
          <a:off x="11148481" y="2419349"/>
          <a:ext cx="236668" cy="21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</a:t>
          </a:r>
        </a:p>
      </xdr:txBody>
    </xdr:sp>
    <xdr:clientData/>
  </xdr:oneCellAnchor>
  <xdr:oneCellAnchor>
    <xdr:from>
      <xdr:col>16</xdr:col>
      <xdr:colOff>110065</xdr:colOff>
      <xdr:row>11</xdr:row>
      <xdr:rowOff>133349</xdr:rowOff>
    </xdr:from>
    <xdr:ext cx="236668" cy="21749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C87E2F3-B7F2-954E-9765-0E6B824162A6}"/>
            </a:ext>
          </a:extLst>
        </xdr:cNvPr>
        <xdr:cNvSpPr txBox="1"/>
      </xdr:nvSpPr>
      <xdr:spPr>
        <a:xfrm>
          <a:off x="13622865" y="2787649"/>
          <a:ext cx="236668" cy="21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</a:t>
          </a:r>
        </a:p>
      </xdr:txBody>
    </xdr:sp>
    <xdr:clientData/>
  </xdr:oneCellAnchor>
  <xdr:oneCellAnchor>
    <xdr:from>
      <xdr:col>11</xdr:col>
      <xdr:colOff>675216</xdr:colOff>
      <xdr:row>17</xdr:row>
      <xdr:rowOff>139699</xdr:rowOff>
    </xdr:from>
    <xdr:ext cx="288669" cy="21749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0DFC4E0-CA2C-9847-979C-288684BAF8B2}"/>
            </a:ext>
          </a:extLst>
        </xdr:cNvPr>
        <xdr:cNvSpPr txBox="1"/>
      </xdr:nvSpPr>
      <xdr:spPr>
        <a:xfrm>
          <a:off x="8206316" y="3721099"/>
          <a:ext cx="288669" cy="21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10</a:t>
          </a:r>
        </a:p>
      </xdr:txBody>
    </xdr:sp>
    <xdr:clientData/>
  </xdr:oneCellAnchor>
  <xdr:oneCellAnchor>
    <xdr:from>
      <xdr:col>13</xdr:col>
      <xdr:colOff>313265</xdr:colOff>
      <xdr:row>17</xdr:row>
      <xdr:rowOff>133349</xdr:rowOff>
    </xdr:from>
    <xdr:ext cx="236668" cy="21749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4000AC6-3DB1-2441-8210-4D3547843104}"/>
            </a:ext>
          </a:extLst>
        </xdr:cNvPr>
        <xdr:cNvSpPr txBox="1"/>
      </xdr:nvSpPr>
      <xdr:spPr>
        <a:xfrm>
          <a:off x="9927165" y="3511549"/>
          <a:ext cx="236668" cy="21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9</a:t>
          </a:r>
        </a:p>
      </xdr:txBody>
    </xdr:sp>
    <xdr:clientData/>
  </xdr:oneCellAnchor>
  <xdr:oneCellAnchor>
    <xdr:from>
      <xdr:col>15</xdr:col>
      <xdr:colOff>778932</xdr:colOff>
      <xdr:row>17</xdr:row>
      <xdr:rowOff>148166</xdr:rowOff>
    </xdr:from>
    <xdr:ext cx="288669" cy="217495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EF4B700-1201-D545-94E8-43CDD1AFF3E1}"/>
            </a:ext>
          </a:extLst>
        </xdr:cNvPr>
        <xdr:cNvSpPr txBox="1"/>
      </xdr:nvSpPr>
      <xdr:spPr>
        <a:xfrm>
          <a:off x="13009032" y="3729566"/>
          <a:ext cx="288669" cy="21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11</a:t>
          </a:r>
        </a:p>
      </xdr:txBody>
    </xdr:sp>
    <xdr:clientData/>
  </xdr:oneCellAnchor>
  <xdr:oneCellAnchor>
    <xdr:from>
      <xdr:col>11</xdr:col>
      <xdr:colOff>872065</xdr:colOff>
      <xdr:row>20</xdr:row>
      <xdr:rowOff>268816</xdr:rowOff>
    </xdr:from>
    <xdr:ext cx="236668" cy="217495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4557A26-F84E-A148-8BDD-40E6177E9340}"/>
            </a:ext>
          </a:extLst>
        </xdr:cNvPr>
        <xdr:cNvSpPr txBox="1"/>
      </xdr:nvSpPr>
      <xdr:spPr>
        <a:xfrm>
          <a:off x="8466665" y="4231216"/>
          <a:ext cx="236668" cy="21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6</a:t>
          </a:r>
        </a:p>
      </xdr:txBody>
    </xdr:sp>
    <xdr:clientData/>
  </xdr:oneCellAnchor>
  <xdr:oneCellAnchor>
    <xdr:from>
      <xdr:col>13</xdr:col>
      <xdr:colOff>865715</xdr:colOff>
      <xdr:row>20</xdr:row>
      <xdr:rowOff>283633</xdr:rowOff>
    </xdr:from>
    <xdr:ext cx="236668" cy="217495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D12946A-6D61-9B47-B3FC-4736A3D5055A}"/>
            </a:ext>
          </a:extLst>
        </xdr:cNvPr>
        <xdr:cNvSpPr txBox="1"/>
      </xdr:nvSpPr>
      <xdr:spPr>
        <a:xfrm>
          <a:off x="10479615" y="4246033"/>
          <a:ext cx="236668" cy="21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7</a:t>
          </a:r>
        </a:p>
      </xdr:txBody>
    </xdr:sp>
    <xdr:clientData/>
  </xdr:oneCellAnchor>
  <xdr:oneCellAnchor>
    <xdr:from>
      <xdr:col>15</xdr:col>
      <xdr:colOff>969432</xdr:colOff>
      <xdr:row>20</xdr:row>
      <xdr:rowOff>266700</xdr:rowOff>
    </xdr:from>
    <xdr:ext cx="236668" cy="217495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2B0A2DB5-37CE-6147-89AB-EF12120AF2E1}"/>
            </a:ext>
          </a:extLst>
        </xdr:cNvPr>
        <xdr:cNvSpPr txBox="1"/>
      </xdr:nvSpPr>
      <xdr:spPr>
        <a:xfrm>
          <a:off x="13199532" y="4584700"/>
          <a:ext cx="236668" cy="217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8</a:t>
          </a:r>
        </a:p>
      </xdr:txBody>
    </xdr:sp>
    <xdr:clientData/>
  </xdr:oneCellAnchor>
  <xdr:twoCellAnchor>
    <xdr:from>
      <xdr:col>0</xdr:col>
      <xdr:colOff>368300</xdr:colOff>
      <xdr:row>25</xdr:row>
      <xdr:rowOff>0</xdr:rowOff>
    </xdr:from>
    <xdr:to>
      <xdr:col>4</xdr:col>
      <xdr:colOff>1117600</xdr:colOff>
      <xdr:row>29</xdr:row>
      <xdr:rowOff>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E0F030FD-AB1B-1447-8BB2-421079D09E4C}"/>
            </a:ext>
          </a:extLst>
        </xdr:cNvPr>
        <xdr:cNvSpPr txBox="1"/>
      </xdr:nvSpPr>
      <xdr:spPr>
        <a:xfrm>
          <a:off x="368300" y="5410200"/>
          <a:ext cx="3987800" cy="939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1"/>
            <a:t>Sumber:</a:t>
          </a:r>
        </a:p>
        <a:p>
          <a:r>
            <a:rPr lang="en-US" sz="1100"/>
            <a:t>1. Sistem Pembayaran dan Infrastruktur Pasa Uang Keuangan - BI</a:t>
          </a:r>
        </a:p>
        <a:p>
          <a:r>
            <a:rPr lang="en-US" sz="1100"/>
            <a:t>2.</a:t>
          </a:r>
          <a:r>
            <a:rPr lang="en-US" sz="1100" baseline="0"/>
            <a:t> Statistik Sistem Keuangan Indonesia - BI</a:t>
          </a:r>
        </a:p>
        <a:p>
          <a:r>
            <a:rPr lang="en-US" sz="1100" baseline="0"/>
            <a:t>3. Data Distribusi Simpanan - LPS</a:t>
          </a:r>
        </a:p>
      </xdr:txBody>
    </xdr:sp>
    <xdr:clientData/>
  </xdr:twoCellAnchor>
  <xdr:twoCellAnchor>
    <xdr:from>
      <xdr:col>4</xdr:col>
      <xdr:colOff>1079500</xdr:colOff>
      <xdr:row>25</xdr:row>
      <xdr:rowOff>0</xdr:rowOff>
    </xdr:from>
    <xdr:to>
      <xdr:col>11</xdr:col>
      <xdr:colOff>1066800</xdr:colOff>
      <xdr:row>29</xdr:row>
      <xdr:rowOff>76200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98C4AB5-0004-6649-9287-76660A54CCA9}"/>
            </a:ext>
          </a:extLst>
        </xdr:cNvPr>
        <xdr:cNvSpPr txBox="1"/>
      </xdr:nvSpPr>
      <xdr:spPr>
        <a:xfrm>
          <a:off x="4318000" y="5410200"/>
          <a:ext cx="4279900" cy="1016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4. Departemen Literasi dan Edukasi - OJK</a:t>
          </a:r>
        </a:p>
        <a:p>
          <a:r>
            <a:rPr lang="en-US" sz="1100" baseline="0"/>
            <a:t>5. Departemen Perizinan dan Informasi Perbankan - OJK</a:t>
          </a:r>
        </a:p>
        <a:p>
          <a:r>
            <a:rPr lang="en-US" sz="1100" baseline="0"/>
            <a:t>6. Asdep Pasar Modal Lembaga Keuangan - Kemenko Ekon</a:t>
          </a:r>
        </a:p>
        <a:p>
          <a:endParaRPr lang="en-US" sz="1100" baseline="0"/>
        </a:p>
      </xdr:txBody>
    </xdr:sp>
    <xdr:clientData/>
  </xdr:twoCellAnchor>
  <xdr:twoCellAnchor>
    <xdr:from>
      <xdr:col>11</xdr:col>
      <xdr:colOff>304800</xdr:colOff>
      <xdr:row>25</xdr:row>
      <xdr:rowOff>12700</xdr:rowOff>
    </xdr:from>
    <xdr:to>
      <xdr:col>14</xdr:col>
      <xdr:colOff>673100</xdr:colOff>
      <xdr:row>32</xdr:row>
      <xdr:rowOff>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9BD2A45-44C6-4140-B66E-0D8DE5D1FAB4}"/>
            </a:ext>
          </a:extLst>
        </xdr:cNvPr>
        <xdr:cNvSpPr txBox="1"/>
      </xdr:nvSpPr>
      <xdr:spPr>
        <a:xfrm>
          <a:off x="7835900" y="5422900"/>
          <a:ext cx="3708400" cy="153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aseline="0"/>
        </a:p>
        <a:p>
          <a:r>
            <a:rPr lang="en-US" sz="1100" baseline="0"/>
            <a:t>7. Pusat Investasi Pemerintah - Kemenkeu</a:t>
          </a:r>
        </a:p>
        <a:p>
          <a:r>
            <a:rPr lang="en-US" sz="1100" baseline="0"/>
            <a:t>8. Dept. Industri Keuangan Non Bank 1B - OJK</a:t>
          </a:r>
        </a:p>
        <a:p>
          <a:r>
            <a:rPr lang="en-US" sz="1100" baseline="0"/>
            <a:t>9. Badan Penyelenggara Jaminan Produk Halal - Kemenag</a:t>
          </a:r>
        </a:p>
      </xdr:txBody>
    </xdr:sp>
    <xdr:clientData/>
  </xdr:twoCellAnchor>
  <xdr:twoCellAnchor editAs="oneCell">
    <xdr:from>
      <xdr:col>1</xdr:col>
      <xdr:colOff>146050</xdr:colOff>
      <xdr:row>6</xdr:row>
      <xdr:rowOff>74084</xdr:rowOff>
    </xdr:from>
    <xdr:to>
      <xdr:col>1</xdr:col>
      <xdr:colOff>559619</xdr:colOff>
      <xdr:row>7</xdr:row>
      <xdr:rowOff>157481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E8C5E51F-AA2F-DF41-8425-E0A89A17A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rgbClr val="00206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552450" y="1509184"/>
          <a:ext cx="413569" cy="413597"/>
        </a:xfrm>
        <a:prstGeom prst="rect">
          <a:avLst/>
        </a:prstGeom>
      </xdr:spPr>
    </xdr:pic>
    <xdr:clientData/>
  </xdr:twoCellAnchor>
  <xdr:twoCellAnchor editAs="oneCell">
    <xdr:from>
      <xdr:col>3</xdr:col>
      <xdr:colOff>742950</xdr:colOff>
      <xdr:row>10</xdr:row>
      <xdr:rowOff>95249</xdr:rowOff>
    </xdr:from>
    <xdr:to>
      <xdr:col>3</xdr:col>
      <xdr:colOff>1154430</xdr:colOff>
      <xdr:row>11</xdr:row>
      <xdr:rowOff>178646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DAED0C-7070-E743-B430-BF8266C02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00206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2787650" y="2266949"/>
          <a:ext cx="411480" cy="413597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711200</xdr:colOff>
      <xdr:row>6</xdr:row>
      <xdr:rowOff>63500</xdr:rowOff>
    </xdr:from>
    <xdr:to>
      <xdr:col>3</xdr:col>
      <xdr:colOff>1140968</xdr:colOff>
      <xdr:row>7</xdr:row>
      <xdr:rowOff>165185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3D09D7B-7E69-3D4A-810D-EEF83584F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00206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2755900" y="1498600"/>
          <a:ext cx="429768" cy="431885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201083</xdr:colOff>
      <xdr:row>10</xdr:row>
      <xdr:rowOff>84667</xdr:rowOff>
    </xdr:from>
    <xdr:to>
      <xdr:col>1</xdr:col>
      <xdr:colOff>612563</xdr:colOff>
      <xdr:row>11</xdr:row>
      <xdr:rowOff>168064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0C80256-5918-B946-8F82-725729343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rgbClr val="00206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607483" y="2256367"/>
          <a:ext cx="411480" cy="413597"/>
        </a:xfrm>
        <a:prstGeom prst="rect">
          <a:avLst/>
        </a:prstGeom>
      </xdr:spPr>
    </xdr:pic>
    <xdr:clientData/>
  </xdr:twoCellAnchor>
  <xdr:twoCellAnchor editAs="oneCell">
    <xdr:from>
      <xdr:col>5</xdr:col>
      <xdr:colOff>300568</xdr:colOff>
      <xdr:row>6</xdr:row>
      <xdr:rowOff>84667</xdr:rowOff>
    </xdr:from>
    <xdr:to>
      <xdr:col>5</xdr:col>
      <xdr:colOff>712048</xdr:colOff>
      <xdr:row>7</xdr:row>
      <xdr:rowOff>168064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3CFE0AB6-EDC7-BC40-9D2C-2F4FCEA02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rgbClr val="00206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4732868" y="1519767"/>
          <a:ext cx="411480" cy="413597"/>
        </a:xfrm>
        <a:prstGeom prst="rect">
          <a:avLst/>
        </a:prstGeom>
      </xdr:spPr>
    </xdr:pic>
    <xdr:clientData/>
  </xdr:twoCellAnchor>
  <xdr:twoCellAnchor editAs="oneCell">
    <xdr:from>
      <xdr:col>5</xdr:col>
      <xdr:colOff>300568</xdr:colOff>
      <xdr:row>10</xdr:row>
      <xdr:rowOff>84666</xdr:rowOff>
    </xdr:from>
    <xdr:to>
      <xdr:col>5</xdr:col>
      <xdr:colOff>712048</xdr:colOff>
      <xdr:row>11</xdr:row>
      <xdr:rowOff>168063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41B1D680-4D94-F843-BD58-AD4574592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rgbClr val="00206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4732868" y="2408766"/>
          <a:ext cx="411480" cy="413597"/>
        </a:xfrm>
        <a:prstGeom prst="rect">
          <a:avLst/>
        </a:prstGeom>
      </xdr:spPr>
    </xdr:pic>
    <xdr:clientData/>
  </xdr:twoCellAnchor>
  <xdr:twoCellAnchor editAs="oneCell">
    <xdr:from>
      <xdr:col>1</xdr:col>
      <xdr:colOff>169333</xdr:colOff>
      <xdr:row>20</xdr:row>
      <xdr:rowOff>69850</xdr:rowOff>
    </xdr:from>
    <xdr:to>
      <xdr:col>1</xdr:col>
      <xdr:colOff>580813</xdr:colOff>
      <xdr:row>21</xdr:row>
      <xdr:rowOff>153247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28AC35A-6641-024E-A1C5-E5A8F51BC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prstClr val="black"/>
            <a:srgbClr val="00206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575733" y="4387850"/>
          <a:ext cx="411480" cy="413597"/>
        </a:xfrm>
        <a:prstGeom prst="rect">
          <a:avLst/>
        </a:prstGeom>
      </xdr:spPr>
    </xdr:pic>
    <xdr:clientData/>
  </xdr:twoCellAnchor>
  <xdr:twoCellAnchor editAs="oneCell">
    <xdr:from>
      <xdr:col>12</xdr:col>
      <xdr:colOff>215900</xdr:colOff>
      <xdr:row>6</xdr:row>
      <xdr:rowOff>63500</xdr:rowOff>
    </xdr:from>
    <xdr:to>
      <xdr:col>12</xdr:col>
      <xdr:colOff>627380</xdr:colOff>
      <xdr:row>7</xdr:row>
      <xdr:rowOff>144780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80534CFA-D19A-BF4D-9295-468D3B615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duotone>
            <a:prstClr val="black"/>
            <a:srgbClr val="00206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9144000" y="1397000"/>
          <a:ext cx="411480" cy="411480"/>
        </a:xfrm>
        <a:prstGeom prst="rect">
          <a:avLst/>
        </a:prstGeom>
      </xdr:spPr>
    </xdr:pic>
    <xdr:clientData/>
  </xdr:twoCellAnchor>
  <xdr:twoCellAnchor editAs="oneCell">
    <xdr:from>
      <xdr:col>14</xdr:col>
      <xdr:colOff>749300</xdr:colOff>
      <xdr:row>6</xdr:row>
      <xdr:rowOff>76200</xdr:rowOff>
    </xdr:from>
    <xdr:to>
      <xdr:col>14</xdr:col>
      <xdr:colOff>1160780</xdr:colOff>
      <xdr:row>7</xdr:row>
      <xdr:rowOff>157480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2D4C5A4-D801-A842-8E12-D7A570434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prstClr val="black"/>
            <a:srgbClr val="00206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11620500" y="1409700"/>
          <a:ext cx="411480" cy="411480"/>
        </a:xfrm>
        <a:prstGeom prst="rect">
          <a:avLst/>
        </a:prstGeom>
      </xdr:spPr>
    </xdr:pic>
    <xdr:clientData/>
  </xdr:twoCellAnchor>
  <xdr:twoCellAnchor editAs="oneCell">
    <xdr:from>
      <xdr:col>10</xdr:col>
      <xdr:colOff>165100</xdr:colOff>
      <xdr:row>6</xdr:row>
      <xdr:rowOff>101600</xdr:rowOff>
    </xdr:from>
    <xdr:to>
      <xdr:col>10</xdr:col>
      <xdr:colOff>576580</xdr:colOff>
      <xdr:row>7</xdr:row>
      <xdr:rowOff>182880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780A0C0-0D03-7D4E-B32F-92F1A034C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duotone>
            <a:prstClr val="black"/>
            <a:srgbClr val="00206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7175500" y="1536700"/>
          <a:ext cx="411480" cy="411480"/>
        </a:xfrm>
        <a:prstGeom prst="rect">
          <a:avLst/>
        </a:prstGeom>
      </xdr:spPr>
    </xdr:pic>
    <xdr:clientData/>
  </xdr:twoCellAnchor>
  <xdr:twoCellAnchor editAs="oneCell">
    <xdr:from>
      <xdr:col>12</xdr:col>
      <xdr:colOff>215900</xdr:colOff>
      <xdr:row>20</xdr:row>
      <xdr:rowOff>76200</xdr:rowOff>
    </xdr:from>
    <xdr:to>
      <xdr:col>12</xdr:col>
      <xdr:colOff>627380</xdr:colOff>
      <xdr:row>21</xdr:row>
      <xdr:rowOff>157480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3BE65D29-44D2-7045-AD19-5CB7323C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duotone>
            <a:prstClr val="black"/>
            <a:srgbClr val="00206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9144000" y="4394200"/>
          <a:ext cx="411480" cy="411480"/>
        </a:xfrm>
        <a:prstGeom prst="rect">
          <a:avLst/>
        </a:prstGeom>
      </xdr:spPr>
    </xdr:pic>
    <xdr:clientData/>
  </xdr:twoCellAnchor>
  <xdr:twoCellAnchor editAs="oneCell">
    <xdr:from>
      <xdr:col>10</xdr:col>
      <xdr:colOff>203200</xdr:colOff>
      <xdr:row>10</xdr:row>
      <xdr:rowOff>88900</xdr:rowOff>
    </xdr:from>
    <xdr:to>
      <xdr:col>10</xdr:col>
      <xdr:colOff>614680</xdr:colOff>
      <xdr:row>11</xdr:row>
      <xdr:rowOff>170180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5942CF3-5626-0D4D-9EA6-A2850E53A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prstClr val="black"/>
            <a:srgbClr val="00206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7213600" y="2413000"/>
          <a:ext cx="411480" cy="411480"/>
        </a:xfrm>
        <a:prstGeom prst="rect">
          <a:avLst/>
        </a:prstGeom>
      </xdr:spPr>
    </xdr:pic>
    <xdr:clientData/>
  </xdr:twoCellAnchor>
  <xdr:twoCellAnchor editAs="oneCell">
    <xdr:from>
      <xdr:col>14</xdr:col>
      <xdr:colOff>741680</xdr:colOff>
      <xdr:row>16</xdr:row>
      <xdr:rowOff>88900</xdr:rowOff>
    </xdr:from>
    <xdr:to>
      <xdr:col>14</xdr:col>
      <xdr:colOff>1186180</xdr:colOff>
      <xdr:row>17</xdr:row>
      <xdr:rowOff>203200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554CE70-0E7A-FE46-BB10-237298201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duotone>
            <a:prstClr val="black"/>
            <a:srgbClr val="00206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11612880" y="3340100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16</xdr:row>
      <xdr:rowOff>101600</xdr:rowOff>
    </xdr:from>
    <xdr:to>
      <xdr:col>12</xdr:col>
      <xdr:colOff>640080</xdr:colOff>
      <xdr:row>17</xdr:row>
      <xdr:rowOff>182880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47931FDB-71AA-104B-9018-802E7ECB4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duotone>
            <a:prstClr val="black"/>
            <a:srgbClr val="00206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9156700" y="3352800"/>
          <a:ext cx="411480" cy="411480"/>
        </a:xfrm>
        <a:prstGeom prst="rect">
          <a:avLst/>
        </a:prstGeom>
      </xdr:spPr>
    </xdr:pic>
    <xdr:clientData/>
  </xdr:twoCellAnchor>
  <xdr:twoCellAnchor editAs="oneCell">
    <xdr:from>
      <xdr:col>12</xdr:col>
      <xdr:colOff>215900</xdr:colOff>
      <xdr:row>10</xdr:row>
      <xdr:rowOff>88900</xdr:rowOff>
    </xdr:from>
    <xdr:to>
      <xdr:col>12</xdr:col>
      <xdr:colOff>627380</xdr:colOff>
      <xdr:row>11</xdr:row>
      <xdr:rowOff>170180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5D1DA2FA-D51E-6B47-A96F-74FEDF892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duotone>
            <a:prstClr val="black"/>
            <a:srgbClr val="00206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9144000" y="2311400"/>
          <a:ext cx="411480" cy="411480"/>
        </a:xfrm>
        <a:prstGeom prst="rect">
          <a:avLst/>
        </a:prstGeom>
      </xdr:spPr>
    </xdr:pic>
    <xdr:clientData/>
  </xdr:twoCellAnchor>
  <xdr:twoCellAnchor editAs="oneCell">
    <xdr:from>
      <xdr:col>10</xdr:col>
      <xdr:colOff>203200</xdr:colOff>
      <xdr:row>20</xdr:row>
      <xdr:rowOff>76200</xdr:rowOff>
    </xdr:from>
    <xdr:to>
      <xdr:col>10</xdr:col>
      <xdr:colOff>614680</xdr:colOff>
      <xdr:row>21</xdr:row>
      <xdr:rowOff>157480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F5CAABAA-A561-7942-ABA2-23F549205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duotone>
            <a:prstClr val="black"/>
            <a:srgbClr val="00206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7213600" y="4495800"/>
          <a:ext cx="411480" cy="411480"/>
        </a:xfrm>
        <a:prstGeom prst="rect">
          <a:avLst/>
        </a:prstGeom>
      </xdr:spPr>
    </xdr:pic>
    <xdr:clientData/>
  </xdr:twoCellAnchor>
  <xdr:twoCellAnchor editAs="oneCell">
    <xdr:from>
      <xdr:col>14</xdr:col>
      <xdr:colOff>774700</xdr:colOff>
      <xdr:row>20</xdr:row>
      <xdr:rowOff>76200</xdr:rowOff>
    </xdr:from>
    <xdr:to>
      <xdr:col>14</xdr:col>
      <xdr:colOff>1186180</xdr:colOff>
      <xdr:row>21</xdr:row>
      <xdr:rowOff>157480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50AC9C0-9689-9049-9F08-37E99D692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duotone>
            <a:prstClr val="black"/>
            <a:srgbClr val="00206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11645900" y="4394200"/>
          <a:ext cx="411480" cy="411480"/>
        </a:xfrm>
        <a:prstGeom prst="rect">
          <a:avLst/>
        </a:prstGeom>
      </xdr:spPr>
    </xdr:pic>
    <xdr:clientData/>
  </xdr:twoCellAnchor>
  <xdr:twoCellAnchor editAs="oneCell">
    <xdr:from>
      <xdr:col>5</xdr:col>
      <xdr:colOff>292100</xdr:colOff>
      <xdr:row>20</xdr:row>
      <xdr:rowOff>88900</xdr:rowOff>
    </xdr:from>
    <xdr:to>
      <xdr:col>5</xdr:col>
      <xdr:colOff>703580</xdr:colOff>
      <xdr:row>21</xdr:row>
      <xdr:rowOff>170180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FD7D1969-DB5C-C94A-A79C-D87B89AE7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duotone>
            <a:prstClr val="black"/>
            <a:srgbClr val="00206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4724400" y="4508500"/>
          <a:ext cx="411480" cy="411480"/>
        </a:xfrm>
        <a:prstGeom prst="rect">
          <a:avLst/>
        </a:prstGeom>
      </xdr:spPr>
    </xdr:pic>
    <xdr:clientData/>
  </xdr:twoCellAnchor>
  <xdr:twoCellAnchor editAs="oneCell">
    <xdr:from>
      <xdr:col>14</xdr:col>
      <xdr:colOff>774700</xdr:colOff>
      <xdr:row>10</xdr:row>
      <xdr:rowOff>114300</xdr:rowOff>
    </xdr:from>
    <xdr:to>
      <xdr:col>14</xdr:col>
      <xdr:colOff>1186180</xdr:colOff>
      <xdr:row>11</xdr:row>
      <xdr:rowOff>195580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A3FA8C50-1C16-0446-9DD2-EC269B4B9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duotone>
            <a:prstClr val="black"/>
            <a:srgbClr val="00206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11645900" y="2336800"/>
          <a:ext cx="411480" cy="411480"/>
        </a:xfrm>
        <a:prstGeom prst="rect">
          <a:avLst/>
        </a:prstGeom>
      </xdr:spPr>
    </xdr:pic>
    <xdr:clientData/>
  </xdr:twoCellAnchor>
  <xdr:twoCellAnchor>
    <xdr:from>
      <xdr:col>9</xdr:col>
      <xdr:colOff>76200</xdr:colOff>
      <xdr:row>24</xdr:row>
      <xdr:rowOff>50800</xdr:rowOff>
    </xdr:from>
    <xdr:to>
      <xdr:col>13</xdr:col>
      <xdr:colOff>469900</xdr:colOff>
      <xdr:row>25</xdr:row>
      <xdr:rowOff>127000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ACB8FFBD-6215-654A-A724-EFA30A14E39F}"/>
            </a:ext>
          </a:extLst>
        </xdr:cNvPr>
        <xdr:cNvSpPr txBox="1"/>
      </xdr:nvSpPr>
      <xdr:spPr>
        <a:xfrm>
          <a:off x="6832600" y="5257800"/>
          <a:ext cx="3238500" cy="279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 b="1" i="1" baseline="0"/>
            <a:t>Keterangan: </a:t>
          </a:r>
          <a:r>
            <a:rPr lang="en-US" sz="1100" b="0" i="1" baseline="0"/>
            <a:t>Pertumbuhan Year-on-Year (YoY)</a:t>
          </a:r>
          <a:endParaRPr lang="en-US" sz="1100" b="0" i="1"/>
        </a:p>
      </xdr:txBody>
    </xdr:sp>
    <xdr:clientData/>
  </xdr:twoCellAnchor>
  <xdr:twoCellAnchor>
    <xdr:from>
      <xdr:col>14</xdr:col>
      <xdr:colOff>368300</xdr:colOff>
      <xdr:row>25</xdr:row>
      <xdr:rowOff>25400</xdr:rowOff>
    </xdr:from>
    <xdr:to>
      <xdr:col>18</xdr:col>
      <xdr:colOff>203200</xdr:colOff>
      <xdr:row>31</xdr:row>
      <xdr:rowOff>63500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FFD453F9-B87D-F345-AB47-38E3C887D602}"/>
            </a:ext>
          </a:extLst>
        </xdr:cNvPr>
        <xdr:cNvSpPr txBox="1"/>
      </xdr:nvSpPr>
      <xdr:spPr>
        <a:xfrm>
          <a:off x="11239500" y="5435600"/>
          <a:ext cx="2882900" cy="1384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10. Ditjen IKMA - Kemenperin</a:t>
          </a:r>
        </a:p>
        <a:p>
          <a:r>
            <a:rPr lang="en-US" sz="1100" baseline="0"/>
            <a:t>11. Ditjen PHPT &amp; Ditjen Pentag - ATR/BPN</a:t>
          </a:r>
        </a:p>
        <a:p>
          <a:r>
            <a:rPr lang="en-US" sz="1100" baseline="0"/>
            <a:t>12. Dept. Kebijakan Sistem Pembayaran - BI</a:t>
          </a:r>
        </a:p>
        <a:p>
          <a:r>
            <a:rPr lang="en-US" sz="1100" baseline="0"/>
            <a:t>13. Dept. Perlindungan Konsumen - OJK</a:t>
          </a:r>
          <a:endParaRPr lang="en-US" sz="1100"/>
        </a:p>
      </xdr:txBody>
    </xdr:sp>
    <xdr:clientData/>
  </xdr:twoCellAnchor>
  <xdr:twoCellAnchor editAs="oneCell">
    <xdr:from>
      <xdr:col>10</xdr:col>
      <xdr:colOff>203200</xdr:colOff>
      <xdr:row>16</xdr:row>
      <xdr:rowOff>88900</xdr:rowOff>
    </xdr:from>
    <xdr:to>
      <xdr:col>10</xdr:col>
      <xdr:colOff>614680</xdr:colOff>
      <xdr:row>17</xdr:row>
      <xdr:rowOff>170180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BFE2BE3-645D-7C4A-9297-9925342A7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duotone>
            <a:prstClr val="black"/>
            <a:srgbClr val="002060">
              <a:tint val="45000"/>
              <a:satMod val="400000"/>
            </a:srgbClr>
          </a:duotone>
        </a:blip>
        <a:stretch>
          <a:fillRect/>
        </a:stretch>
      </xdr:blipFill>
      <xdr:spPr>
        <a:xfrm>
          <a:off x="7112000" y="3340100"/>
          <a:ext cx="411480" cy="4114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ony nurbasith" id="{E8A02184-F8FB-C445-A3E0-A052D093F4AE}" userId="S::nony.nurbasith@365.ugm.ac.id::51dc54d0-1206-475e-8eb8-798bc2ebd2e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H7" dT="2022-12-26T07:26:37.50" personId="{E8A02184-F8FB-C445-A3E0-A052D093F4AE}" id="{2358BC71-1872-FD48-8C5D-6AFB8C08DA15}">
    <text>per Agustus (s: SSKI Nov)</text>
  </threadedComment>
  <threadedComment ref="AI7" dT="2023-01-27T02:56:44.32" personId="{E8A02184-F8FB-C445-A3E0-A052D093F4AE}" id="{B44D49F1-40C0-E145-A922-E0418A68AA42}">
    <text>Per oktober</text>
  </threadedComment>
  <threadedComment ref="AH8" dT="2022-12-26T07:24:43.12" personId="{E8A02184-F8FB-C445-A3E0-A052D093F4AE}" id="{5DB9FD7B-1C29-4641-8ED9-DEBF6D76C8D0}">
    <text>per Juli (s: SPIP Nov)</text>
  </threadedComment>
  <threadedComment ref="AI8" dT="2022-12-26T07:24:43.12" personId="{E8A02184-F8FB-C445-A3E0-A052D093F4AE}" id="{1F084E0F-C17D-484B-93AE-3557C9081D9D}">
    <text>per Juli (s: SPIP Nov)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ekretariat.dnki@ekon.go.id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D302-0326-EC44-B7E5-000B5E7AC930}">
  <sheetPr>
    <tabColor rgb="FFC00000"/>
  </sheetPr>
  <dimension ref="A1"/>
  <sheetViews>
    <sheetView view="pageBreakPreview" zoomScale="59" zoomScaleNormal="70" workbookViewId="0">
      <selection activeCell="L45" sqref="L45"/>
    </sheetView>
  </sheetViews>
  <sheetFormatPr baseColWidth="10" defaultColWidth="10.6640625" defaultRowHeight="16"/>
  <sheetData/>
  <printOptions headings="1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346B7-DF9F-5040-A565-32015DEEA88E}">
  <dimension ref="A2:H16"/>
  <sheetViews>
    <sheetView view="pageBreakPreview" zoomScale="140" zoomScaleNormal="100" zoomScaleSheetLayoutView="140" workbookViewId="0">
      <selection activeCell="F20" sqref="F20"/>
    </sheetView>
  </sheetViews>
  <sheetFormatPr baseColWidth="10" defaultColWidth="10.83203125" defaultRowHeight="14"/>
  <cols>
    <col min="1" max="1" width="4.33203125" style="10" customWidth="1"/>
    <col min="2" max="2" width="7.6640625" style="10" customWidth="1"/>
    <col min="3" max="16384" width="10.83203125" style="10"/>
  </cols>
  <sheetData>
    <row r="2" spans="1:8" ht="15">
      <c r="A2" s="187" t="s">
        <v>81</v>
      </c>
      <c r="B2" s="187"/>
      <c r="C2" s="187"/>
      <c r="D2" s="187"/>
      <c r="E2" s="187"/>
      <c r="F2" s="187"/>
      <c r="G2" s="81"/>
      <c r="H2" s="81"/>
    </row>
    <row r="4" spans="1:8">
      <c r="B4" s="10" t="s">
        <v>82</v>
      </c>
      <c r="C4" s="10" t="s">
        <v>83</v>
      </c>
    </row>
    <row r="5" spans="1:8">
      <c r="B5" s="10" t="s">
        <v>84</v>
      </c>
      <c r="C5" s="10" t="s">
        <v>85</v>
      </c>
    </row>
    <row r="6" spans="1:8">
      <c r="B6" s="10" t="s">
        <v>86</v>
      </c>
      <c r="C6" s="10" t="s">
        <v>87</v>
      </c>
    </row>
    <row r="7" spans="1:8">
      <c r="B7" s="10" t="s">
        <v>88</v>
      </c>
      <c r="C7" s="10" t="s">
        <v>89</v>
      </c>
    </row>
    <row r="9" spans="1:8">
      <c r="B9" s="10" t="s">
        <v>90</v>
      </c>
    </row>
    <row r="11" spans="1:8">
      <c r="B11" s="10" t="s">
        <v>75</v>
      </c>
    </row>
    <row r="12" spans="1:8">
      <c r="B12" s="10" t="s">
        <v>76</v>
      </c>
    </row>
    <row r="13" spans="1:8">
      <c r="B13" s="10" t="s">
        <v>77</v>
      </c>
    </row>
    <row r="14" spans="1:8">
      <c r="B14" s="10" t="s">
        <v>78</v>
      </c>
    </row>
    <row r="15" spans="1:8">
      <c r="B15" s="10" t="s">
        <v>79</v>
      </c>
    </row>
    <row r="16" spans="1:8" ht="16">
      <c r="B16" s="10" t="s">
        <v>80</v>
      </c>
      <c r="C16" s="186" t="s">
        <v>233</v>
      </c>
    </row>
  </sheetData>
  <mergeCells count="1">
    <mergeCell ref="A2:F2"/>
  </mergeCells>
  <hyperlinks>
    <hyperlink ref="C16" r:id="rId1" xr:uid="{9DAC8848-3267-D249-A4AD-A3C40F90C99A}"/>
  </hyperlinks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3AEE6-1FA4-1644-9868-640E770FFA8A}">
  <dimension ref="A1:R23"/>
  <sheetViews>
    <sheetView showGridLines="0" topLeftCell="B1" zoomScaleNormal="90" workbookViewId="0">
      <selection activeCell="E35" sqref="E35"/>
    </sheetView>
  </sheetViews>
  <sheetFormatPr baseColWidth="10" defaultColWidth="10.83203125" defaultRowHeight="14"/>
  <cols>
    <col min="1" max="1" width="3.83203125" style="10" customWidth="1"/>
    <col min="2" max="2" width="37" style="10" customWidth="1"/>
    <col min="3" max="3" width="16" style="10" customWidth="1"/>
    <col min="4" max="4" width="16.5" style="10" customWidth="1"/>
    <col min="5" max="18" width="12.5" style="10" customWidth="1"/>
    <col min="19" max="16384" width="10.83203125" style="10"/>
  </cols>
  <sheetData>
    <row r="1" spans="1:18">
      <c r="A1" s="39"/>
      <c r="C1" s="15"/>
      <c r="D1" s="15"/>
      <c r="E1" s="15"/>
      <c r="F1" s="15"/>
      <c r="G1" s="15"/>
    </row>
    <row r="2" spans="1:18" ht="15">
      <c r="A2" s="55" t="s">
        <v>37</v>
      </c>
      <c r="C2" s="15"/>
      <c r="D2" s="15"/>
      <c r="E2" s="15"/>
      <c r="F2" s="15"/>
      <c r="G2" s="15"/>
    </row>
    <row r="3" spans="1:18">
      <c r="A3" s="39"/>
      <c r="C3" s="15"/>
      <c r="D3" s="15"/>
      <c r="E3" s="15"/>
      <c r="F3" s="15"/>
      <c r="G3" s="15"/>
    </row>
    <row r="4" spans="1:18" ht="15">
      <c r="A4" s="188" t="s">
        <v>18</v>
      </c>
      <c r="B4" s="188"/>
      <c r="C4" s="188" t="s">
        <v>19</v>
      </c>
      <c r="D4" s="190" t="s">
        <v>29</v>
      </c>
      <c r="E4" s="105"/>
      <c r="F4" s="105"/>
      <c r="G4" s="105"/>
      <c r="H4" s="192" t="s">
        <v>35</v>
      </c>
      <c r="I4" s="193"/>
      <c r="J4" s="193"/>
      <c r="K4" s="193"/>
      <c r="L4" s="193"/>
      <c r="M4" s="193"/>
      <c r="N4" s="193"/>
      <c r="O4" s="193"/>
      <c r="P4" s="193"/>
      <c r="Q4" s="193"/>
      <c r="R4" s="193"/>
    </row>
    <row r="5" spans="1:18" ht="15">
      <c r="A5" s="189"/>
      <c r="B5" s="189"/>
      <c r="C5" s="188"/>
      <c r="D5" s="191"/>
      <c r="E5" s="105">
        <v>2011</v>
      </c>
      <c r="F5" s="105">
        <v>2012</v>
      </c>
      <c r="G5" s="105">
        <v>2013</v>
      </c>
      <c r="H5" s="60">
        <v>2014</v>
      </c>
      <c r="I5" s="61">
        <v>2015</v>
      </c>
      <c r="J5" s="61">
        <v>2016</v>
      </c>
      <c r="K5" s="61">
        <v>2017</v>
      </c>
      <c r="L5" s="61">
        <v>2018</v>
      </c>
      <c r="M5" s="61">
        <v>2019</v>
      </c>
      <c r="N5" s="61">
        <v>2020</v>
      </c>
      <c r="O5" s="61">
        <v>2021</v>
      </c>
      <c r="P5" s="61">
        <v>2022</v>
      </c>
      <c r="Q5" s="101">
        <v>2023</v>
      </c>
      <c r="R5" s="101">
        <v>2024</v>
      </c>
    </row>
    <row r="6" spans="1:18" ht="15">
      <c r="A6" s="66">
        <v>1</v>
      </c>
      <c r="B6" s="67" t="s">
        <v>31</v>
      </c>
      <c r="C6" s="40"/>
      <c r="D6" s="40"/>
      <c r="E6" s="40"/>
      <c r="F6" s="40"/>
      <c r="G6" s="40"/>
      <c r="H6" s="25"/>
      <c r="I6" s="25"/>
      <c r="J6" s="25"/>
      <c r="K6" s="25"/>
      <c r="L6" s="25"/>
      <c r="M6" s="25"/>
      <c r="N6" s="25"/>
      <c r="O6" s="25"/>
      <c r="P6" s="26"/>
      <c r="Q6" s="86"/>
      <c r="R6" s="86"/>
    </row>
    <row r="7" spans="1:18">
      <c r="A7" s="44">
        <v>2</v>
      </c>
      <c r="B7" s="65" t="s">
        <v>30</v>
      </c>
      <c r="C7" s="40" t="s">
        <v>32</v>
      </c>
      <c r="D7" s="40" t="s">
        <v>33</v>
      </c>
      <c r="E7" s="163"/>
      <c r="F7" s="163"/>
      <c r="G7" s="163"/>
      <c r="H7" s="62">
        <v>1826.97</v>
      </c>
      <c r="I7" s="62">
        <v>1856.14</v>
      </c>
      <c r="J7" s="62">
        <v>1885.81</v>
      </c>
      <c r="K7" s="12">
        <v>1915.94</v>
      </c>
      <c r="L7" s="12">
        <v>1945.29</v>
      </c>
      <c r="M7" s="12">
        <v>1976.2</v>
      </c>
      <c r="N7" s="12">
        <v>1976.2</v>
      </c>
      <c r="O7" s="12">
        <v>1976.2</v>
      </c>
      <c r="P7" s="12">
        <v>1907.9</v>
      </c>
      <c r="Q7" s="86">
        <v>1926.7</v>
      </c>
      <c r="R7" s="86">
        <v>1944.5</v>
      </c>
    </row>
    <row r="8" spans="1:18">
      <c r="A8" s="44">
        <v>3</v>
      </c>
      <c r="B8" s="58" t="s">
        <v>31</v>
      </c>
      <c r="C8" s="98" t="s">
        <v>38</v>
      </c>
      <c r="D8" s="98" t="s">
        <v>34</v>
      </c>
      <c r="E8" s="164"/>
      <c r="F8" s="164"/>
      <c r="G8" s="164"/>
      <c r="H8" s="99">
        <v>255587.9</v>
      </c>
      <c r="I8" s="100">
        <v>255587.9</v>
      </c>
      <c r="J8" s="100">
        <v>258496.5</v>
      </c>
      <c r="K8" s="100">
        <v>261355.49999999997</v>
      </c>
      <c r="L8" s="100">
        <v>264161.59999999998</v>
      </c>
      <c r="M8" s="100">
        <v>266911.90000000002</v>
      </c>
      <c r="N8" s="100">
        <v>270203.90000000002</v>
      </c>
      <c r="O8" s="100">
        <v>272682.5</v>
      </c>
      <c r="P8" s="153">
        <v>275773.8</v>
      </c>
      <c r="Q8" s="86"/>
      <c r="R8" s="86"/>
    </row>
    <row r="9" spans="1:18">
      <c r="A9" s="44">
        <v>4</v>
      </c>
      <c r="B9" s="97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</row>
    <row r="10" spans="1:18" ht="15">
      <c r="A10" s="66">
        <v>5</v>
      </c>
      <c r="B10" s="102" t="s">
        <v>151</v>
      </c>
      <c r="C10" s="86"/>
      <c r="D10" s="86"/>
      <c r="E10" s="107" t="s">
        <v>156</v>
      </c>
      <c r="F10" s="155"/>
      <c r="G10" s="108" t="s">
        <v>154</v>
      </c>
      <c r="H10" s="107" t="s">
        <v>156</v>
      </c>
      <c r="I10" s="155"/>
      <c r="J10" s="108" t="s">
        <v>154</v>
      </c>
      <c r="K10" s="107" t="s">
        <v>156</v>
      </c>
      <c r="L10" s="109" t="s">
        <v>155</v>
      </c>
      <c r="M10" s="108" t="s">
        <v>154</v>
      </c>
      <c r="N10" s="109" t="s">
        <v>155</v>
      </c>
      <c r="O10" s="109" t="s">
        <v>155</v>
      </c>
      <c r="P10" s="108" t="s">
        <v>154</v>
      </c>
      <c r="Q10" s="184" t="s">
        <v>231</v>
      </c>
      <c r="R10" s="86"/>
    </row>
    <row r="11" spans="1:18">
      <c r="A11" s="44">
        <v>6</v>
      </c>
      <c r="B11" s="97" t="s">
        <v>153</v>
      </c>
      <c r="C11" s="185" t="s">
        <v>232</v>
      </c>
      <c r="D11" s="86"/>
      <c r="E11" s="154"/>
      <c r="F11" s="154"/>
      <c r="G11" s="92">
        <v>0.59740000000000004</v>
      </c>
      <c r="H11" s="154"/>
      <c r="I11" s="154"/>
      <c r="J11" s="92">
        <v>0.67800000000000005</v>
      </c>
      <c r="K11" s="154"/>
      <c r="L11" s="154"/>
      <c r="M11" s="92">
        <v>0.76190000000000002</v>
      </c>
      <c r="N11" s="92">
        <v>0.81399999999999995</v>
      </c>
      <c r="O11" s="92">
        <v>0.83599999999999997</v>
      </c>
      <c r="P11" s="92">
        <v>0.85099999999999998</v>
      </c>
      <c r="Q11" s="86"/>
      <c r="R11" s="86"/>
    </row>
    <row r="12" spans="1:18">
      <c r="A12" s="44">
        <v>7</v>
      </c>
      <c r="B12" s="97" t="s">
        <v>152</v>
      </c>
      <c r="C12" s="185" t="s">
        <v>232</v>
      </c>
      <c r="D12" s="86"/>
      <c r="E12" s="92">
        <v>0.19600000000000001</v>
      </c>
      <c r="F12" s="154"/>
      <c r="G12" s="154"/>
      <c r="H12" s="92">
        <v>0.36099999999999999</v>
      </c>
      <c r="I12" s="154"/>
      <c r="J12" s="154"/>
      <c r="K12" s="92">
        <v>0.48899999999999999</v>
      </c>
      <c r="L12" s="92">
        <v>0.55700000000000005</v>
      </c>
      <c r="M12" s="154"/>
      <c r="N12" s="92">
        <v>0.61699999999999999</v>
      </c>
      <c r="O12" s="92">
        <v>0.65400000000000003</v>
      </c>
      <c r="P12" s="86"/>
      <c r="Q12" s="86"/>
      <c r="R12" s="86"/>
    </row>
    <row r="13" spans="1:18">
      <c r="A13" s="44">
        <v>8</v>
      </c>
      <c r="B13" s="97" t="s">
        <v>158</v>
      </c>
      <c r="C13" s="185" t="s">
        <v>232</v>
      </c>
      <c r="D13" s="86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06">
        <v>0.82</v>
      </c>
      <c r="P13" s="106">
        <v>0.85</v>
      </c>
      <c r="Q13" s="106">
        <v>0.88</v>
      </c>
      <c r="R13" s="106">
        <v>0.9</v>
      </c>
    </row>
    <row r="14" spans="1:18">
      <c r="A14" s="66">
        <v>9</v>
      </c>
      <c r="B14" s="103" t="s">
        <v>157</v>
      </c>
      <c r="C14" s="185" t="s">
        <v>232</v>
      </c>
      <c r="D14" s="86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06">
        <v>0.68</v>
      </c>
      <c r="P14" s="106">
        <v>0.72</v>
      </c>
      <c r="Q14" s="106">
        <v>0.76</v>
      </c>
      <c r="R14" s="106">
        <v>0.8</v>
      </c>
    </row>
    <row r="15" spans="1:18">
      <c r="A15" s="44">
        <v>10</v>
      </c>
      <c r="B15" s="103"/>
      <c r="C15" s="185"/>
      <c r="D15" s="86"/>
      <c r="E15" s="86"/>
      <c r="F15" s="86"/>
      <c r="G15" s="86"/>
      <c r="H15" s="87"/>
      <c r="I15" s="87"/>
      <c r="J15" s="87"/>
      <c r="K15" s="87"/>
      <c r="L15" s="87"/>
      <c r="M15" s="87"/>
      <c r="N15" s="87"/>
      <c r="O15" s="87"/>
      <c r="P15" s="87"/>
      <c r="Q15" s="86"/>
      <c r="R15" s="86"/>
    </row>
    <row r="16" spans="1:18">
      <c r="A16" s="44">
        <v>11</v>
      </c>
      <c r="B16" s="104" t="s">
        <v>150</v>
      </c>
      <c r="C16" s="185" t="s">
        <v>232</v>
      </c>
      <c r="D16" s="86"/>
      <c r="E16" s="154"/>
      <c r="F16" s="154"/>
      <c r="G16" s="92">
        <v>0.218</v>
      </c>
      <c r="H16" s="156"/>
      <c r="I16" s="154"/>
      <c r="J16" s="92">
        <v>0.29699999999999999</v>
      </c>
      <c r="K16" s="154"/>
      <c r="L16" s="154"/>
      <c r="M16" s="92">
        <v>0.38030000000000003</v>
      </c>
      <c r="N16" s="154"/>
      <c r="O16" s="154"/>
      <c r="P16" s="92">
        <v>0.49680000000000002</v>
      </c>
      <c r="Q16" s="86"/>
      <c r="R16" s="86"/>
    </row>
    <row r="17" spans="8:9" ht="16">
      <c r="H17" s="95"/>
      <c r="I17" s="96"/>
    </row>
    <row r="18" spans="8:9" ht="16">
      <c r="H18" s="95"/>
      <c r="I18" s="96"/>
    </row>
    <row r="19" spans="8:9" ht="16">
      <c r="I19" s="96"/>
    </row>
    <row r="20" spans="8:9" ht="16">
      <c r="I20" s="96"/>
    </row>
    <row r="21" spans="8:9" ht="16">
      <c r="H21" s="96"/>
      <c r="I21" s="96"/>
    </row>
    <row r="22" spans="8:9" ht="16">
      <c r="H22" s="96"/>
      <c r="I22" s="96"/>
    </row>
    <row r="23" spans="8:9" ht="16">
      <c r="H23" s="96"/>
      <c r="I23" s="96"/>
    </row>
  </sheetData>
  <mergeCells count="4">
    <mergeCell ref="A4:B5"/>
    <mergeCell ref="C4:C5"/>
    <mergeCell ref="D4:D5"/>
    <mergeCell ref="H4:R4"/>
  </mergeCells>
  <pageMargins left="0.7" right="0.7" top="0.75" bottom="0.75" header="0.3" footer="0.3"/>
  <pageSetup paperSize="9" orientation="portrait" horizontalDpi="0" verticalDpi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78CE-1E55-FA47-89F9-44F7148E681D}">
  <dimension ref="A2:CS69"/>
  <sheetViews>
    <sheetView showGridLines="0" tabSelected="1" zoomScaleNormal="100" workbookViewId="0">
      <pane xSplit="2" ySplit="5" topLeftCell="AF15" activePane="bottomRight" state="frozen"/>
      <selection pane="topRight" activeCell="D1" sqref="D1"/>
      <selection pane="bottomLeft" activeCell="A4" sqref="A4"/>
      <selection pane="bottomRight" activeCell="AK13" sqref="AK13"/>
    </sheetView>
  </sheetViews>
  <sheetFormatPr baseColWidth="10" defaultColWidth="10.83203125" defaultRowHeight="15"/>
  <cols>
    <col min="1" max="1" width="3.1640625" style="39" customWidth="1"/>
    <col min="2" max="2" width="44.33203125" style="10" customWidth="1"/>
    <col min="3" max="3" width="14.5" style="15" customWidth="1"/>
    <col min="4" max="43" width="12.5" style="10" customWidth="1"/>
    <col min="44" max="44" width="45.33203125" style="70" customWidth="1"/>
    <col min="45" max="45" width="3" style="10" customWidth="1"/>
    <col min="46" max="46" width="19.83203125" style="15" customWidth="1"/>
    <col min="47" max="97" width="8" style="10" customWidth="1"/>
    <col min="98" max="16384" width="10.83203125" style="10"/>
  </cols>
  <sheetData>
    <row r="2" spans="1:97">
      <c r="A2" s="55" t="s">
        <v>17</v>
      </c>
      <c r="B2" s="157"/>
    </row>
    <row r="4" spans="1:97" ht="16" customHeight="1">
      <c r="A4" s="188" t="s">
        <v>18</v>
      </c>
      <c r="B4" s="188"/>
      <c r="C4" s="188" t="s">
        <v>19</v>
      </c>
      <c r="D4" s="188">
        <v>2015</v>
      </c>
      <c r="E4" s="188"/>
      <c r="F4" s="188"/>
      <c r="G4" s="188"/>
      <c r="H4" s="188">
        <v>2016</v>
      </c>
      <c r="I4" s="188"/>
      <c r="J4" s="188"/>
      <c r="K4" s="188"/>
      <c r="L4" s="188">
        <v>2017</v>
      </c>
      <c r="M4" s="188"/>
      <c r="N4" s="188"/>
      <c r="O4" s="188"/>
      <c r="P4" s="188">
        <v>2018</v>
      </c>
      <c r="Q4" s="188"/>
      <c r="R4" s="188"/>
      <c r="S4" s="188"/>
      <c r="T4" s="188">
        <v>2019</v>
      </c>
      <c r="U4" s="188"/>
      <c r="V4" s="188"/>
      <c r="W4" s="188"/>
      <c r="X4" s="188">
        <v>2020</v>
      </c>
      <c r="Y4" s="188"/>
      <c r="Z4" s="188"/>
      <c r="AA4" s="188"/>
      <c r="AB4" s="188">
        <v>2021</v>
      </c>
      <c r="AC4" s="188"/>
      <c r="AD4" s="188"/>
      <c r="AE4" s="188"/>
      <c r="AF4" s="197">
        <v>2022</v>
      </c>
      <c r="AG4" s="198"/>
      <c r="AH4" s="198"/>
      <c r="AI4" s="199"/>
      <c r="AJ4" s="197">
        <v>2023</v>
      </c>
      <c r="AK4" s="198"/>
      <c r="AL4" s="198"/>
      <c r="AM4" s="199"/>
      <c r="AN4" s="197">
        <v>2024</v>
      </c>
      <c r="AO4" s="198"/>
      <c r="AP4" s="198"/>
      <c r="AQ4" s="199"/>
      <c r="AR4" s="190" t="s">
        <v>25</v>
      </c>
      <c r="AS4" s="194"/>
      <c r="AT4" s="188" t="s">
        <v>29</v>
      </c>
      <c r="CQ4" s="196"/>
      <c r="CR4" s="196"/>
      <c r="CS4" s="196"/>
    </row>
    <row r="5" spans="1:97">
      <c r="A5" s="189"/>
      <c r="B5" s="189"/>
      <c r="C5" s="188"/>
      <c r="D5" s="27" t="s">
        <v>3</v>
      </c>
      <c r="E5" s="27" t="s">
        <v>4</v>
      </c>
      <c r="F5" s="27" t="s">
        <v>5</v>
      </c>
      <c r="G5" s="27" t="s">
        <v>6</v>
      </c>
      <c r="H5" s="27" t="s">
        <v>3</v>
      </c>
      <c r="I5" s="27" t="s">
        <v>4</v>
      </c>
      <c r="J5" s="27" t="s">
        <v>5</v>
      </c>
      <c r="K5" s="27" t="s">
        <v>6</v>
      </c>
      <c r="L5" s="27" t="s">
        <v>3</v>
      </c>
      <c r="M5" s="27" t="s">
        <v>4</v>
      </c>
      <c r="N5" s="27" t="s">
        <v>5</v>
      </c>
      <c r="O5" s="27" t="s">
        <v>6</v>
      </c>
      <c r="P5" s="27" t="s">
        <v>3</v>
      </c>
      <c r="Q5" s="27" t="s">
        <v>4</v>
      </c>
      <c r="R5" s="27" t="s">
        <v>5</v>
      </c>
      <c r="S5" s="27" t="s">
        <v>6</v>
      </c>
      <c r="T5" s="27" t="s">
        <v>3</v>
      </c>
      <c r="U5" s="27" t="s">
        <v>4</v>
      </c>
      <c r="V5" s="27" t="s">
        <v>5</v>
      </c>
      <c r="W5" s="27" t="s">
        <v>6</v>
      </c>
      <c r="X5" s="27" t="s">
        <v>3</v>
      </c>
      <c r="Y5" s="27" t="s">
        <v>4</v>
      </c>
      <c r="Z5" s="27" t="s">
        <v>5</v>
      </c>
      <c r="AA5" s="27" t="s">
        <v>6</v>
      </c>
      <c r="AB5" s="27" t="s">
        <v>3</v>
      </c>
      <c r="AC5" s="27" t="s">
        <v>4</v>
      </c>
      <c r="AD5" s="27" t="s">
        <v>5</v>
      </c>
      <c r="AE5" s="27" t="s">
        <v>6</v>
      </c>
      <c r="AF5" s="175" t="s">
        <v>3</v>
      </c>
      <c r="AG5" s="61" t="s">
        <v>4</v>
      </c>
      <c r="AH5" s="175" t="s">
        <v>5</v>
      </c>
      <c r="AI5" s="175" t="s">
        <v>6</v>
      </c>
      <c r="AJ5" s="175" t="s">
        <v>3</v>
      </c>
      <c r="AK5" s="175" t="s">
        <v>4</v>
      </c>
      <c r="AL5" s="175" t="s">
        <v>5</v>
      </c>
      <c r="AM5" s="175" t="s">
        <v>6</v>
      </c>
      <c r="AN5" s="175" t="s">
        <v>3</v>
      </c>
      <c r="AO5" s="175" t="s">
        <v>4</v>
      </c>
      <c r="AP5" s="175" t="s">
        <v>5</v>
      </c>
      <c r="AQ5" s="175" t="s">
        <v>6</v>
      </c>
      <c r="AR5" s="191"/>
      <c r="AS5" s="195"/>
      <c r="AT5" s="188"/>
    </row>
    <row r="6" spans="1:97">
      <c r="A6" s="44">
        <v>1</v>
      </c>
      <c r="B6" s="45" t="s">
        <v>22</v>
      </c>
      <c r="C6" s="40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71" t="s">
        <v>26</v>
      </c>
      <c r="AS6" s="42">
        <v>1</v>
      </c>
      <c r="AT6" s="25"/>
    </row>
    <row r="7" spans="1:97">
      <c r="A7" s="44">
        <v>2</v>
      </c>
      <c r="B7" s="58" t="s">
        <v>68</v>
      </c>
      <c r="C7" s="41" t="s">
        <v>10</v>
      </c>
      <c r="D7" s="13">
        <v>28202</v>
      </c>
      <c r="E7" s="13">
        <v>28446</v>
      </c>
      <c r="F7" s="13">
        <v>28743</v>
      </c>
      <c r="G7" s="13">
        <v>28935</v>
      </c>
      <c r="H7" s="13">
        <v>28913</v>
      </c>
      <c r="I7" s="13">
        <v>29283</v>
      </c>
      <c r="J7" s="13">
        <v>29875</v>
      </c>
      <c r="K7" s="13">
        <v>30035</v>
      </c>
      <c r="L7" s="13">
        <v>29938</v>
      </c>
      <c r="M7" s="13">
        <v>30029</v>
      </c>
      <c r="N7" s="13">
        <v>30115</v>
      </c>
      <c r="O7" s="13">
        <v>30256</v>
      </c>
      <c r="P7" s="13">
        <v>30659</v>
      </c>
      <c r="Q7" s="13">
        <v>30582</v>
      </c>
      <c r="R7" s="13">
        <v>30162</v>
      </c>
      <c r="S7" s="13">
        <v>30817</v>
      </c>
      <c r="T7" s="13">
        <v>30969</v>
      </c>
      <c r="U7" s="13">
        <v>30809</v>
      </c>
      <c r="V7" s="13">
        <v>30913</v>
      </c>
      <c r="W7" s="13">
        <v>30992</v>
      </c>
      <c r="X7" s="13">
        <v>31450</v>
      </c>
      <c r="Y7" s="13">
        <v>31507</v>
      </c>
      <c r="Z7" s="13">
        <v>33128</v>
      </c>
      <c r="AA7" s="13">
        <v>34923</v>
      </c>
      <c r="AB7" s="13">
        <v>35653</v>
      </c>
      <c r="AC7" s="13">
        <v>35725</v>
      </c>
      <c r="AD7" s="13">
        <v>36002</v>
      </c>
      <c r="AE7" s="23">
        <v>45440</v>
      </c>
      <c r="AF7" s="23">
        <v>38901</v>
      </c>
      <c r="AG7" s="23">
        <v>37328</v>
      </c>
      <c r="AH7" s="179">
        <v>36899</v>
      </c>
      <c r="AI7" s="179">
        <v>28752</v>
      </c>
      <c r="AJ7" s="179"/>
      <c r="AK7" s="179"/>
      <c r="AL7" s="179"/>
      <c r="AM7" s="179"/>
      <c r="AN7" s="179"/>
      <c r="AO7" s="179"/>
      <c r="AP7" s="179"/>
      <c r="AQ7" s="179"/>
      <c r="AR7" s="72" t="s">
        <v>39</v>
      </c>
      <c r="AS7" s="42">
        <v>2</v>
      </c>
      <c r="AT7" s="25" t="s">
        <v>214</v>
      </c>
    </row>
    <row r="8" spans="1:97">
      <c r="A8" s="44">
        <v>3</v>
      </c>
      <c r="B8" s="58" t="s">
        <v>69</v>
      </c>
      <c r="C8" s="41" t="s">
        <v>10</v>
      </c>
      <c r="D8" s="1">
        <v>90218</v>
      </c>
      <c r="E8" s="1">
        <v>92725</v>
      </c>
      <c r="F8" s="1">
        <v>94138</v>
      </c>
      <c r="G8" s="1">
        <v>97845</v>
      </c>
      <c r="H8" s="1">
        <v>99486</v>
      </c>
      <c r="I8" s="1">
        <v>100209</v>
      </c>
      <c r="J8" s="1">
        <v>101367</v>
      </c>
      <c r="K8" s="1">
        <v>103419</v>
      </c>
      <c r="L8" s="1">
        <v>103053</v>
      </c>
      <c r="M8" s="1">
        <v>103771</v>
      </c>
      <c r="N8" s="1">
        <v>105364</v>
      </c>
      <c r="O8" s="1">
        <v>106653</v>
      </c>
      <c r="P8" s="1">
        <v>107085</v>
      </c>
      <c r="Q8" s="1">
        <v>107398</v>
      </c>
      <c r="R8" s="1">
        <v>107692</v>
      </c>
      <c r="S8" s="1">
        <v>106901</v>
      </c>
      <c r="T8" s="1">
        <v>108269</v>
      </c>
      <c r="U8" s="1">
        <v>108192</v>
      </c>
      <c r="V8" s="1">
        <v>106591</v>
      </c>
      <c r="W8" s="1">
        <v>106649</v>
      </c>
      <c r="X8" s="1">
        <v>105774</v>
      </c>
      <c r="Y8" s="1">
        <v>105478</v>
      </c>
      <c r="Z8" s="1">
        <v>104520</v>
      </c>
      <c r="AA8" s="1">
        <v>104654</v>
      </c>
      <c r="AB8" s="1">
        <v>101009</v>
      </c>
      <c r="AC8" s="1">
        <v>99742</v>
      </c>
      <c r="AD8" s="1">
        <v>99262</v>
      </c>
      <c r="AE8" s="8">
        <v>98853</v>
      </c>
      <c r="AF8" s="8">
        <v>98732</v>
      </c>
      <c r="AG8" s="8">
        <v>98588</v>
      </c>
      <c r="AH8" s="180">
        <v>98130</v>
      </c>
      <c r="AI8" s="180">
        <v>98130</v>
      </c>
      <c r="AJ8" s="180"/>
      <c r="AK8" s="180"/>
      <c r="AL8" s="180"/>
      <c r="AM8" s="180"/>
      <c r="AN8" s="180"/>
      <c r="AO8" s="180"/>
      <c r="AP8" s="180"/>
      <c r="AQ8" s="180"/>
      <c r="AR8" s="72" t="s">
        <v>40</v>
      </c>
      <c r="AS8" s="42">
        <v>3</v>
      </c>
      <c r="AT8" s="25" t="s">
        <v>207</v>
      </c>
    </row>
    <row r="9" spans="1:97">
      <c r="A9" s="44">
        <v>4</v>
      </c>
      <c r="B9" s="58" t="s">
        <v>70</v>
      </c>
      <c r="C9" s="41" t="s">
        <v>10</v>
      </c>
      <c r="D9" s="1">
        <v>883763</v>
      </c>
      <c r="E9" s="1">
        <v>943318</v>
      </c>
      <c r="F9" s="1">
        <v>971522</v>
      </c>
      <c r="G9" s="1">
        <v>1005193</v>
      </c>
      <c r="H9" s="1">
        <v>1023449</v>
      </c>
      <c r="I9" s="1">
        <v>1067947</v>
      </c>
      <c r="J9" s="1">
        <v>1060988</v>
      </c>
      <c r="K9" s="1">
        <v>1050248</v>
      </c>
      <c r="L9" s="1">
        <v>1110564</v>
      </c>
      <c r="M9" s="1">
        <v>1084743</v>
      </c>
      <c r="N9" s="1">
        <v>1149790</v>
      </c>
      <c r="O9" s="1">
        <v>1237309</v>
      </c>
      <c r="P9" s="1">
        <v>1255233</v>
      </c>
      <c r="Q9" s="1">
        <v>1265836</v>
      </c>
      <c r="R9" s="1">
        <v>1283315</v>
      </c>
      <c r="S9" s="1">
        <v>1045903</v>
      </c>
      <c r="T9" s="1">
        <v>989575</v>
      </c>
      <c r="U9" s="1">
        <v>932682</v>
      </c>
      <c r="V9" s="1">
        <v>985109</v>
      </c>
      <c r="W9" s="1">
        <v>1070960</v>
      </c>
      <c r="X9" s="2">
        <v>1279612</v>
      </c>
      <c r="Y9" s="2">
        <v>1371410</v>
      </c>
      <c r="Z9" s="2">
        <v>1387455</v>
      </c>
      <c r="AA9" s="2">
        <v>1362234</v>
      </c>
      <c r="AB9" s="2">
        <v>1512822</v>
      </c>
      <c r="AC9" s="2">
        <v>1279097</v>
      </c>
      <c r="AD9" s="2">
        <v>1313912</v>
      </c>
      <c r="AE9" s="8">
        <v>1761930</v>
      </c>
      <c r="AF9" s="8">
        <v>1477555</v>
      </c>
      <c r="AG9" s="8">
        <v>1527737</v>
      </c>
      <c r="AH9" s="8">
        <v>1567490</v>
      </c>
      <c r="AI9" s="8">
        <v>1711413</v>
      </c>
      <c r="AJ9" s="8">
        <v>1832188</v>
      </c>
      <c r="AK9" s="8">
        <v>1904151</v>
      </c>
      <c r="AL9" s="8">
        <v>1901195</v>
      </c>
      <c r="AM9" s="8">
        <v>2015374</v>
      </c>
      <c r="AN9" s="8">
        <v>2114653</v>
      </c>
      <c r="AO9" s="8">
        <v>2139502</v>
      </c>
      <c r="AP9" s="8">
        <v>2083320</v>
      </c>
      <c r="AQ9" s="180"/>
      <c r="AR9" s="72" t="s">
        <v>41</v>
      </c>
      <c r="AS9" s="42">
        <v>4</v>
      </c>
      <c r="AT9" s="25" t="s">
        <v>208</v>
      </c>
    </row>
    <row r="10" spans="1:97">
      <c r="A10" s="44">
        <v>5</v>
      </c>
      <c r="B10" s="58" t="s">
        <v>72</v>
      </c>
      <c r="C10" s="41" t="s">
        <v>10</v>
      </c>
      <c r="D10" s="13">
        <v>91055</v>
      </c>
      <c r="E10" s="13">
        <v>93726</v>
      </c>
      <c r="F10" s="13">
        <v>95097</v>
      </c>
      <c r="G10" s="13">
        <v>99286</v>
      </c>
      <c r="H10" s="13">
        <v>99486</v>
      </c>
      <c r="I10" s="13">
        <v>100209</v>
      </c>
      <c r="J10" s="13">
        <v>101367</v>
      </c>
      <c r="K10" s="13">
        <v>103419</v>
      </c>
      <c r="L10" s="13">
        <v>103053</v>
      </c>
      <c r="M10" s="13">
        <v>103771</v>
      </c>
      <c r="N10" s="13">
        <v>105364</v>
      </c>
      <c r="O10" s="13">
        <v>106653</v>
      </c>
      <c r="P10" s="13">
        <v>107085</v>
      </c>
      <c r="Q10" s="13">
        <v>107398</v>
      </c>
      <c r="R10" s="13">
        <v>107692</v>
      </c>
      <c r="S10" s="13">
        <v>106901</v>
      </c>
      <c r="T10" s="13">
        <v>108269</v>
      </c>
      <c r="U10" s="13">
        <v>108192</v>
      </c>
      <c r="V10" s="13">
        <v>106591</v>
      </c>
      <c r="W10" s="13">
        <v>106649</v>
      </c>
      <c r="X10" s="13">
        <v>105774</v>
      </c>
      <c r="Y10" s="13">
        <v>105478</v>
      </c>
      <c r="Z10" s="13">
        <v>104520</v>
      </c>
      <c r="AA10" s="13">
        <v>104654</v>
      </c>
      <c r="AB10" s="13">
        <v>101009</v>
      </c>
      <c r="AC10" s="13">
        <v>99742</v>
      </c>
      <c r="AD10" s="13">
        <v>99262</v>
      </c>
      <c r="AE10" s="23">
        <v>851554</v>
      </c>
      <c r="AF10" s="23">
        <v>850013</v>
      </c>
      <c r="AG10" s="23">
        <v>880022</v>
      </c>
      <c r="AH10" s="23">
        <v>877377</v>
      </c>
      <c r="AI10" s="23">
        <v>905505</v>
      </c>
      <c r="AJ10" s="23">
        <v>901964</v>
      </c>
      <c r="AK10" s="23">
        <v>897432</v>
      </c>
      <c r="AL10" s="23">
        <v>907756</v>
      </c>
      <c r="AM10" s="23">
        <v>923359</v>
      </c>
      <c r="AN10" s="23">
        <v>953937</v>
      </c>
      <c r="AO10" s="23">
        <v>939768</v>
      </c>
      <c r="AP10" s="23">
        <v>953200</v>
      </c>
      <c r="AQ10" s="23">
        <v>993708</v>
      </c>
      <c r="AR10" s="72" t="s">
        <v>42</v>
      </c>
      <c r="AS10" s="42">
        <v>5</v>
      </c>
      <c r="AT10" s="25" t="s">
        <v>33</v>
      </c>
    </row>
    <row r="11" spans="1:97">
      <c r="A11" s="44">
        <v>6</v>
      </c>
      <c r="B11" s="58" t="s">
        <v>71</v>
      </c>
      <c r="C11" s="41" t="s">
        <v>10</v>
      </c>
      <c r="D11" s="13">
        <v>26952</v>
      </c>
      <c r="E11" s="13">
        <v>37008</v>
      </c>
      <c r="F11" s="13">
        <v>43525</v>
      </c>
      <c r="G11" s="13">
        <v>69548</v>
      </c>
      <c r="H11" s="13">
        <v>83982</v>
      </c>
      <c r="I11" s="13">
        <v>101689</v>
      </c>
      <c r="J11" s="13">
        <v>109481</v>
      </c>
      <c r="K11" s="13">
        <v>133811</v>
      </c>
      <c r="L11" s="13">
        <v>149871</v>
      </c>
      <c r="M11" s="13">
        <v>160524</v>
      </c>
      <c r="N11" s="13">
        <v>190697</v>
      </c>
      <c r="O11" s="13">
        <v>204960</v>
      </c>
      <c r="P11" s="13">
        <v>187006</v>
      </c>
      <c r="Q11" s="13">
        <v>193100</v>
      </c>
      <c r="R11" s="13">
        <v>249022</v>
      </c>
      <c r="S11" s="13">
        <v>385158</v>
      </c>
      <c r="T11" s="13">
        <v>401499</v>
      </c>
      <c r="U11" s="13">
        <v>433621</v>
      </c>
      <c r="V11" s="13">
        <v>384761</v>
      </c>
      <c r="W11" s="13">
        <v>503443</v>
      </c>
      <c r="X11" s="13">
        <v>1759429</v>
      </c>
      <c r="Y11" s="13">
        <v>1770165</v>
      </c>
      <c r="Z11" s="13">
        <v>1838976</v>
      </c>
      <c r="AA11" s="13">
        <v>1859340</v>
      </c>
      <c r="AB11" s="13">
        <v>1856002</v>
      </c>
      <c r="AC11" s="13">
        <v>1873105</v>
      </c>
      <c r="AD11" s="13">
        <v>1941765</v>
      </c>
      <c r="AE11" s="23">
        <v>1452383</v>
      </c>
      <c r="AF11" s="23">
        <v>1500619</v>
      </c>
      <c r="AG11" s="23">
        <v>1547699</v>
      </c>
      <c r="AH11" s="23">
        <v>1620002</v>
      </c>
      <c r="AI11" s="23">
        <v>1156088</v>
      </c>
      <c r="AJ11" s="23">
        <v>1130823</v>
      </c>
      <c r="AK11" s="23">
        <v>1143463</v>
      </c>
      <c r="AL11" s="23">
        <v>1556658</v>
      </c>
      <c r="AM11" s="23">
        <v>1611535</v>
      </c>
      <c r="AN11" s="23">
        <v>1308357</v>
      </c>
      <c r="AO11" s="23">
        <v>1526653</v>
      </c>
      <c r="AP11" s="23">
        <v>1556658</v>
      </c>
      <c r="AQ11" s="23">
        <v>1609291</v>
      </c>
      <c r="AR11" s="72" t="s">
        <v>43</v>
      </c>
      <c r="AS11" s="42">
        <v>6</v>
      </c>
      <c r="AT11" s="25" t="s">
        <v>209</v>
      </c>
    </row>
    <row r="12" spans="1:97">
      <c r="A12" s="44">
        <v>7</v>
      </c>
      <c r="B12" s="58" t="s">
        <v>73</v>
      </c>
      <c r="C12" s="41" t="s">
        <v>10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13">
        <v>3081058</v>
      </c>
      <c r="Y12" s="13">
        <v>3781292</v>
      </c>
      <c r="Z12" s="13">
        <v>4874535</v>
      </c>
      <c r="AA12" s="13">
        <v>5781112</v>
      </c>
      <c r="AB12" s="13">
        <v>6687266</v>
      </c>
      <c r="AC12" s="13">
        <v>7854046</v>
      </c>
      <c r="AD12" s="13">
        <v>12237586</v>
      </c>
      <c r="AE12" s="23">
        <v>14779978</v>
      </c>
      <c r="AF12" s="23">
        <v>16573029</v>
      </c>
      <c r="AG12" s="23">
        <v>19270576</v>
      </c>
      <c r="AH12" s="23">
        <v>21634419</v>
      </c>
      <c r="AI12" s="23">
        <v>23965144</v>
      </c>
      <c r="AJ12" s="179"/>
      <c r="AK12" s="179"/>
      <c r="AL12" s="179"/>
      <c r="AM12" s="179"/>
      <c r="AN12" s="179"/>
      <c r="AO12" s="179"/>
      <c r="AP12" s="179"/>
      <c r="AQ12" s="179"/>
      <c r="AR12" s="72" t="s">
        <v>44</v>
      </c>
      <c r="AS12" s="42">
        <v>7</v>
      </c>
      <c r="AT12" s="25" t="s">
        <v>33</v>
      </c>
    </row>
    <row r="13" spans="1:97">
      <c r="A13" s="44">
        <v>8</v>
      </c>
      <c r="B13" s="58" t="s">
        <v>74</v>
      </c>
      <c r="C13" s="41" t="s">
        <v>12</v>
      </c>
      <c r="D13" s="38">
        <v>0.88300000000000001</v>
      </c>
      <c r="E13" s="38">
        <v>0.88300000000000001</v>
      </c>
      <c r="F13" s="38">
        <v>0.88300000000000001</v>
      </c>
      <c r="G13" s="38">
        <v>0.88300000000000001</v>
      </c>
      <c r="H13" s="38">
        <v>0.91159999999999997</v>
      </c>
      <c r="I13" s="38">
        <v>0.91159999999999997</v>
      </c>
      <c r="J13" s="38">
        <v>0.91159999999999997</v>
      </c>
      <c r="K13" s="38">
        <v>0.91159999999999997</v>
      </c>
      <c r="L13" s="38">
        <v>0.95350000000000001</v>
      </c>
      <c r="M13" s="38">
        <v>0.95350000000000001</v>
      </c>
      <c r="N13" s="38">
        <v>0.95350000000000001</v>
      </c>
      <c r="O13" s="38">
        <v>0.95350000000000001</v>
      </c>
      <c r="P13" s="38">
        <v>0.98299999999999998</v>
      </c>
      <c r="Q13" s="38">
        <v>0.98299999999999998</v>
      </c>
      <c r="R13" s="38">
        <v>0.98299999999999998</v>
      </c>
      <c r="S13" s="38">
        <v>0.98299999999999998</v>
      </c>
      <c r="T13" s="38">
        <v>0.9889</v>
      </c>
      <c r="U13" s="38">
        <v>0.9889</v>
      </c>
      <c r="V13" s="38">
        <v>0.9889</v>
      </c>
      <c r="W13" s="38">
        <v>0.9889</v>
      </c>
      <c r="X13" s="38">
        <v>0.98929999999999996</v>
      </c>
      <c r="Y13" s="38">
        <v>0.9909</v>
      </c>
      <c r="Z13" s="38">
        <v>0.99150000000000005</v>
      </c>
      <c r="AA13" s="38">
        <v>0.99199999999999999</v>
      </c>
      <c r="AB13" s="38">
        <v>0.99280000000000002</v>
      </c>
      <c r="AC13" s="38">
        <v>0.99370000000000003</v>
      </c>
      <c r="AD13" s="38">
        <v>0.99399999999999999</v>
      </c>
      <c r="AE13" s="64">
        <v>0.99450000000000005</v>
      </c>
      <c r="AF13" s="64">
        <v>0.99519999999999997</v>
      </c>
      <c r="AG13" s="64">
        <v>0.99560000000000004</v>
      </c>
      <c r="AH13" s="64">
        <v>0.996</v>
      </c>
      <c r="AI13" s="64">
        <v>0.99629999999999996</v>
      </c>
      <c r="AJ13" s="64">
        <v>0.99670000000000003</v>
      </c>
      <c r="AK13" s="64">
        <v>0.997</v>
      </c>
      <c r="AL13" s="217"/>
      <c r="AM13" s="217"/>
      <c r="AN13" s="217"/>
      <c r="AO13" s="217"/>
      <c r="AP13" s="217"/>
      <c r="AQ13" s="217"/>
      <c r="AR13" s="72" t="s">
        <v>45</v>
      </c>
      <c r="AS13" s="42">
        <v>8</v>
      </c>
      <c r="AT13" s="25" t="s">
        <v>92</v>
      </c>
    </row>
    <row r="14" spans="1:97">
      <c r="A14" s="44">
        <v>9</v>
      </c>
      <c r="B14" s="47"/>
      <c r="C14" s="4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73"/>
      <c r="AS14" s="42">
        <v>9</v>
      </c>
      <c r="AT14" s="25"/>
    </row>
    <row r="15" spans="1:97">
      <c r="A15" s="44">
        <v>10</v>
      </c>
      <c r="B15" s="48" t="s">
        <v>23</v>
      </c>
      <c r="C15" s="4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74" t="s">
        <v>27</v>
      </c>
      <c r="AS15" s="42">
        <v>10</v>
      </c>
      <c r="AT15" s="25"/>
    </row>
    <row r="16" spans="1:97">
      <c r="A16" s="44">
        <v>11</v>
      </c>
      <c r="B16" s="58" t="s">
        <v>179</v>
      </c>
      <c r="C16" s="41" t="s">
        <v>11</v>
      </c>
      <c r="D16" s="13">
        <v>163591483</v>
      </c>
      <c r="E16" s="13">
        <v>163120385</v>
      </c>
      <c r="F16" s="13">
        <v>167924825</v>
      </c>
      <c r="G16" s="13">
        <v>175994476</v>
      </c>
      <c r="H16" s="13">
        <v>179821572</v>
      </c>
      <c r="I16" s="13">
        <v>184178757</v>
      </c>
      <c r="J16" s="13">
        <v>190121455</v>
      </c>
      <c r="K16" s="13">
        <v>199301222</v>
      </c>
      <c r="L16" s="13">
        <v>204779844</v>
      </c>
      <c r="M16" s="13">
        <v>216688379</v>
      </c>
      <c r="N16" s="13">
        <v>229315700</v>
      </c>
      <c r="O16" s="13">
        <v>242396164</v>
      </c>
      <c r="P16" s="13">
        <v>252591551</v>
      </c>
      <c r="Q16" s="13">
        <v>260561209</v>
      </c>
      <c r="R16" s="13">
        <v>265628025</v>
      </c>
      <c r="S16" s="13">
        <v>275764037</v>
      </c>
      <c r="T16" s="13">
        <v>282196591</v>
      </c>
      <c r="U16" s="13">
        <v>289083522</v>
      </c>
      <c r="V16" s="13">
        <v>295024628</v>
      </c>
      <c r="W16" s="13">
        <v>301697958</v>
      </c>
      <c r="X16" s="13">
        <v>306728920</v>
      </c>
      <c r="Y16" s="13">
        <v>318012669</v>
      </c>
      <c r="Z16" s="13">
        <v>335605299</v>
      </c>
      <c r="AA16" s="13">
        <v>350324950</v>
      </c>
      <c r="AB16" s="13">
        <v>355303016</v>
      </c>
      <c r="AC16" s="13">
        <v>361270564</v>
      </c>
      <c r="AD16" s="13">
        <v>372536963</v>
      </c>
      <c r="AE16" s="23">
        <v>386319094</v>
      </c>
      <c r="AF16" s="23">
        <v>453487417</v>
      </c>
      <c r="AG16" s="23">
        <v>485063284</v>
      </c>
      <c r="AH16" s="23">
        <v>494711103</v>
      </c>
      <c r="AI16" s="23">
        <v>508546341</v>
      </c>
      <c r="AJ16" s="23">
        <v>511205852</v>
      </c>
      <c r="AK16" s="23">
        <v>520863328</v>
      </c>
      <c r="AL16" s="23">
        <v>535119932</v>
      </c>
      <c r="AM16" s="23">
        <v>559914590</v>
      </c>
      <c r="AN16" s="23">
        <v>570674798</v>
      </c>
      <c r="AO16" s="179"/>
      <c r="AP16" s="179"/>
      <c r="AQ16" s="179"/>
      <c r="AR16" s="72" t="s">
        <v>46</v>
      </c>
      <c r="AS16" s="42">
        <v>11</v>
      </c>
      <c r="AT16" s="25" t="s">
        <v>93</v>
      </c>
    </row>
    <row r="17" spans="1:46">
      <c r="A17" s="44">
        <v>12</v>
      </c>
      <c r="B17" s="58" t="s">
        <v>1</v>
      </c>
      <c r="C17" s="41" t="s">
        <v>11</v>
      </c>
      <c r="D17" s="13">
        <v>40578131</v>
      </c>
      <c r="E17" s="13">
        <v>40672558</v>
      </c>
      <c r="F17" s="13">
        <v>40734630</v>
      </c>
      <c r="G17" s="13">
        <v>41149587</v>
      </c>
      <c r="H17" s="13">
        <v>41434345</v>
      </c>
      <c r="I17" s="13">
        <v>41448161</v>
      </c>
      <c r="J17" s="13">
        <v>41283930</v>
      </c>
      <c r="K17" s="13">
        <v>41856345</v>
      </c>
      <c r="L17" s="13">
        <v>42265889</v>
      </c>
      <c r="M17" s="13">
        <v>42848267</v>
      </c>
      <c r="N17" s="13">
        <v>42885132</v>
      </c>
      <c r="O17" s="13">
        <v>42507275</v>
      </c>
      <c r="P17" s="13">
        <v>42786415</v>
      </c>
      <c r="Q17" s="13">
        <v>43500311</v>
      </c>
      <c r="R17" s="13">
        <v>43965226</v>
      </c>
      <c r="S17" s="13">
        <v>44833504</v>
      </c>
      <c r="T17" s="13">
        <v>45576946</v>
      </c>
      <c r="U17" s="13">
        <v>46407834</v>
      </c>
      <c r="V17" s="13">
        <v>46980103</v>
      </c>
      <c r="W17" s="13">
        <v>47633259</v>
      </c>
      <c r="X17" s="13">
        <v>48117764</v>
      </c>
      <c r="Y17" s="13">
        <v>45877191</v>
      </c>
      <c r="Z17" s="13">
        <v>47842003</v>
      </c>
      <c r="AA17" s="13">
        <v>48910299</v>
      </c>
      <c r="AB17" s="13">
        <v>49968136</v>
      </c>
      <c r="AC17" s="13">
        <v>50749984</v>
      </c>
      <c r="AD17" s="13">
        <v>62833996</v>
      </c>
      <c r="AE17" s="23">
        <v>73485471</v>
      </c>
      <c r="AF17" s="23">
        <v>107189081</v>
      </c>
      <c r="AG17" s="23">
        <v>118169586</v>
      </c>
      <c r="AH17" s="23">
        <v>131358703</v>
      </c>
      <c r="AI17" s="23">
        <v>123526253</v>
      </c>
      <c r="AJ17" s="23">
        <v>81187900</v>
      </c>
      <c r="AK17" s="23">
        <v>81970134</v>
      </c>
      <c r="AL17" s="23">
        <v>83425385</v>
      </c>
      <c r="AM17" s="23">
        <v>83792634</v>
      </c>
      <c r="AN17" s="23">
        <v>84394440</v>
      </c>
      <c r="AO17" s="23">
        <v>86233437</v>
      </c>
      <c r="AP17" s="23">
        <v>91368410</v>
      </c>
      <c r="AQ17" s="179"/>
      <c r="AR17" s="72" t="s">
        <v>47</v>
      </c>
      <c r="AS17" s="42">
        <v>12</v>
      </c>
      <c r="AT17" s="25" t="s">
        <v>214</v>
      </c>
    </row>
    <row r="18" spans="1:46">
      <c r="A18" s="44">
        <v>13</v>
      </c>
      <c r="B18" s="58" t="s">
        <v>2</v>
      </c>
      <c r="C18" s="41" t="s">
        <v>11</v>
      </c>
      <c r="D18" s="13">
        <v>11178347</v>
      </c>
      <c r="E18" s="13">
        <v>11403404</v>
      </c>
      <c r="F18" s="13">
        <v>11553828</v>
      </c>
      <c r="G18" s="13">
        <v>11925863</v>
      </c>
      <c r="H18" s="13">
        <v>12286871</v>
      </c>
      <c r="I18" s="13">
        <v>12952023</v>
      </c>
      <c r="J18" s="13">
        <v>13154043</v>
      </c>
      <c r="K18" s="13">
        <v>13638243</v>
      </c>
      <c r="L18" s="13">
        <v>13392038</v>
      </c>
      <c r="M18" s="13">
        <v>13990363</v>
      </c>
      <c r="N18" s="13">
        <v>14253434</v>
      </c>
      <c r="O18" s="13">
        <v>14027067</v>
      </c>
      <c r="P18" s="13">
        <v>14326131</v>
      </c>
      <c r="Q18" s="13">
        <v>14509406</v>
      </c>
      <c r="R18" s="13">
        <v>14713970</v>
      </c>
      <c r="S18" s="13">
        <v>14618526</v>
      </c>
      <c r="T18" s="13">
        <v>14908997</v>
      </c>
      <c r="U18" s="13">
        <v>15369824</v>
      </c>
      <c r="V18" s="13">
        <v>15852564</v>
      </c>
      <c r="W18" s="13">
        <v>15920813</v>
      </c>
      <c r="X18" s="13">
        <v>16116381</v>
      </c>
      <c r="Y18" s="13">
        <v>15560469</v>
      </c>
      <c r="Z18" s="13">
        <v>15478886</v>
      </c>
      <c r="AA18" s="13">
        <v>15974839</v>
      </c>
      <c r="AB18" s="13">
        <v>15812079</v>
      </c>
      <c r="AC18" s="13">
        <v>16006503</v>
      </c>
      <c r="AD18" s="13">
        <v>20261096</v>
      </c>
      <c r="AE18" s="23">
        <v>24089273</v>
      </c>
      <c r="AF18" s="23">
        <v>38859388</v>
      </c>
      <c r="AG18" s="23">
        <v>41489009</v>
      </c>
      <c r="AH18" s="23">
        <v>43913953</v>
      </c>
      <c r="AI18" s="23">
        <v>40733899</v>
      </c>
      <c r="AJ18" s="23">
        <v>25525057</v>
      </c>
      <c r="AK18" s="23">
        <v>25476113</v>
      </c>
      <c r="AL18" s="23">
        <v>25474618</v>
      </c>
      <c r="AM18" s="23">
        <v>25158083</v>
      </c>
      <c r="AN18" s="23">
        <v>24439634</v>
      </c>
      <c r="AO18" s="23">
        <v>23719679</v>
      </c>
      <c r="AP18" s="23">
        <v>23472709</v>
      </c>
      <c r="AQ18" s="179"/>
      <c r="AR18" s="72" t="s">
        <v>48</v>
      </c>
      <c r="AS18" s="42">
        <v>13</v>
      </c>
      <c r="AT18" s="25" t="s">
        <v>214</v>
      </c>
    </row>
    <row r="19" spans="1:46">
      <c r="A19" s="44">
        <v>14</v>
      </c>
      <c r="B19" s="58" t="s">
        <v>20</v>
      </c>
      <c r="C19" s="41" t="s">
        <v>12</v>
      </c>
      <c r="D19" s="14">
        <v>0.19980000000000001</v>
      </c>
      <c r="E19" s="14">
        <v>0.19789999999999999</v>
      </c>
      <c r="F19" s="14">
        <v>0.191</v>
      </c>
      <c r="G19" s="14">
        <v>0.1981</v>
      </c>
      <c r="H19" s="14">
        <v>0.19550000000000001</v>
      </c>
      <c r="I19" s="14">
        <v>0.19700000000000001</v>
      </c>
      <c r="J19" s="14">
        <v>0.1968</v>
      </c>
      <c r="K19" s="14">
        <v>0.19420000000000001</v>
      </c>
      <c r="L19" s="14">
        <v>0.19400000000000001</v>
      </c>
      <c r="M19" s="14">
        <v>0.1963</v>
      </c>
      <c r="N19" s="14">
        <v>0.19739999999999999</v>
      </c>
      <c r="O19" s="14">
        <v>0.1971</v>
      </c>
      <c r="P19" s="14">
        <v>0.19589999999999999</v>
      </c>
      <c r="Q19" s="14">
        <v>0.1938</v>
      </c>
      <c r="R19" s="14">
        <v>0.19040000000000001</v>
      </c>
      <c r="S19" s="14">
        <v>0.19270000000000001</v>
      </c>
      <c r="T19" s="14">
        <v>0.19450000000000001</v>
      </c>
      <c r="U19" s="14">
        <v>0.1958</v>
      </c>
      <c r="V19" s="14">
        <v>0.1971</v>
      </c>
      <c r="W19" s="14">
        <v>0.19550000000000001</v>
      </c>
      <c r="X19" s="110">
        <v>0.19411607632007299</v>
      </c>
      <c r="Y19" s="110">
        <v>0.19302377863467299</v>
      </c>
      <c r="Z19" s="110">
        <v>0.19508416713429599</v>
      </c>
      <c r="AA19" s="110">
        <v>0.19670288546762699</v>
      </c>
      <c r="AB19" s="110">
        <v>0.19613333085259099</v>
      </c>
      <c r="AC19" s="110">
        <v>0.196212949657426</v>
      </c>
      <c r="AD19" s="110">
        <v>0.19702148391766999</v>
      </c>
      <c r="AE19" s="111">
        <v>0.21018888657528101</v>
      </c>
      <c r="AF19" s="111">
        <v>0.21166160200751699</v>
      </c>
      <c r="AG19" s="111">
        <v>0.21105008316051499</v>
      </c>
      <c r="AH19" s="111">
        <v>0.20775167217035301</v>
      </c>
      <c r="AI19" s="111">
        <v>0.207960596859672</v>
      </c>
      <c r="AJ19" s="111">
        <v>0.208705936527984</v>
      </c>
      <c r="AK19" s="111">
        <v>0.20743683118532799</v>
      </c>
      <c r="AL19" s="111">
        <v>0.20786327311838501</v>
      </c>
      <c r="AM19" s="111">
        <v>0.30020000000000002</v>
      </c>
      <c r="AN19" s="111">
        <v>0.28960000000000002</v>
      </c>
      <c r="AO19" s="111">
        <v>0.27510000000000001</v>
      </c>
      <c r="AP19" s="111">
        <v>0.25690000000000002</v>
      </c>
      <c r="AQ19" s="218"/>
      <c r="AR19" s="72" t="s">
        <v>49</v>
      </c>
      <c r="AS19" s="42">
        <v>14</v>
      </c>
      <c r="AT19" s="25" t="s">
        <v>215</v>
      </c>
    </row>
    <row r="20" spans="1:46">
      <c r="A20" s="44">
        <v>15</v>
      </c>
      <c r="B20" s="58" t="s">
        <v>103</v>
      </c>
      <c r="C20" s="41" t="s">
        <v>11</v>
      </c>
      <c r="D20" s="63"/>
      <c r="E20" s="63"/>
      <c r="F20" s="63"/>
      <c r="G20" s="13">
        <v>385921</v>
      </c>
      <c r="H20" s="13">
        <v>1018783</v>
      </c>
      <c r="I20" s="13">
        <v>1620264</v>
      </c>
      <c r="J20" s="13">
        <v>2506605</v>
      </c>
      <c r="K20" s="13">
        <v>3005922</v>
      </c>
      <c r="L20" s="13">
        <v>4196915</v>
      </c>
      <c r="M20" s="13">
        <v>6794842</v>
      </c>
      <c r="N20" s="13">
        <v>8045226</v>
      </c>
      <c r="O20" s="13">
        <v>9972454</v>
      </c>
      <c r="P20" s="13">
        <v>10991179</v>
      </c>
      <c r="Q20" s="13">
        <v>14897336</v>
      </c>
      <c r="R20" s="13">
        <v>16280353</v>
      </c>
      <c r="S20" s="13">
        <v>17007465</v>
      </c>
      <c r="T20" s="13">
        <v>17230208</v>
      </c>
      <c r="U20" s="13">
        <v>21151460</v>
      </c>
      <c r="V20" s="13">
        <v>21584281</v>
      </c>
      <c r="W20" s="13">
        <v>21865176</v>
      </c>
      <c r="X20" s="13">
        <v>22992230</v>
      </c>
      <c r="Y20" s="13">
        <v>23107342</v>
      </c>
      <c r="Z20" s="13">
        <v>25695097</v>
      </c>
      <c r="AA20" s="13">
        <v>28384083</v>
      </c>
      <c r="AB20" s="13">
        <v>38260000</v>
      </c>
      <c r="AC20" s="13">
        <v>42030000</v>
      </c>
      <c r="AD20" s="13">
        <v>51453215</v>
      </c>
      <c r="AE20" s="23">
        <v>46020000</v>
      </c>
      <c r="AF20" s="23">
        <v>47405700</v>
      </c>
      <c r="AG20" s="23">
        <v>49595029</v>
      </c>
      <c r="AH20" s="23">
        <v>51035807</v>
      </c>
      <c r="AI20" s="23">
        <v>52380480</v>
      </c>
      <c r="AJ20" s="23">
        <v>52087036</v>
      </c>
      <c r="AK20" s="23">
        <v>52730058</v>
      </c>
      <c r="AL20" s="179"/>
      <c r="AM20" s="179"/>
      <c r="AN20" s="179">
        <v>57051014</v>
      </c>
      <c r="AO20" s="179">
        <v>57800000</v>
      </c>
      <c r="AP20" s="179">
        <v>64700000</v>
      </c>
      <c r="AQ20" s="179">
        <v>58120000</v>
      </c>
      <c r="AR20" s="72" t="s">
        <v>206</v>
      </c>
      <c r="AS20" s="42">
        <v>15</v>
      </c>
      <c r="AT20" s="25" t="s">
        <v>94</v>
      </c>
    </row>
    <row r="21" spans="1:46">
      <c r="A21" s="44">
        <v>16</v>
      </c>
      <c r="B21" s="58" t="s">
        <v>14</v>
      </c>
      <c r="C21" s="41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72" t="s">
        <v>50</v>
      </c>
      <c r="AS21" s="42">
        <v>16</v>
      </c>
      <c r="AT21" s="25"/>
    </row>
    <row r="22" spans="1:46">
      <c r="A22" s="44">
        <v>17</v>
      </c>
      <c r="B22" s="47" t="s">
        <v>104</v>
      </c>
      <c r="C22" s="43" t="s">
        <v>10</v>
      </c>
      <c r="D22" s="13">
        <v>109854595</v>
      </c>
      <c r="E22" s="13">
        <v>112295200</v>
      </c>
      <c r="F22" s="13">
        <v>117033812.00000001</v>
      </c>
      <c r="G22" s="13">
        <v>120279206</v>
      </c>
      <c r="H22" s="13">
        <v>123892739</v>
      </c>
      <c r="I22" s="13">
        <v>126635258</v>
      </c>
      <c r="J22" s="13">
        <v>130948087.99999999</v>
      </c>
      <c r="K22" s="13">
        <v>136148350</v>
      </c>
      <c r="L22" s="13">
        <v>142363060</v>
      </c>
      <c r="M22" s="13">
        <v>148500904</v>
      </c>
      <c r="N22" s="13">
        <v>157491843.00000003</v>
      </c>
      <c r="O22" s="13">
        <v>164478449</v>
      </c>
      <c r="P22" s="13">
        <v>172747122</v>
      </c>
      <c r="Q22" s="13">
        <v>165156459</v>
      </c>
      <c r="R22" s="13">
        <v>163425652</v>
      </c>
      <c r="S22" s="13">
        <v>161329105</v>
      </c>
      <c r="T22" s="13">
        <v>166094339</v>
      </c>
      <c r="U22" s="13">
        <v>172505677</v>
      </c>
      <c r="V22" s="13">
        <v>179382941</v>
      </c>
      <c r="W22" s="13">
        <v>183425349.99999997</v>
      </c>
      <c r="X22" s="13">
        <v>189430692</v>
      </c>
      <c r="Y22" s="13">
        <v>197710472</v>
      </c>
      <c r="Z22" s="13">
        <v>205241821</v>
      </c>
      <c r="AA22" s="13">
        <v>213607269</v>
      </c>
      <c r="AB22" s="13">
        <v>220477788</v>
      </c>
      <c r="AC22" s="13">
        <v>213990705</v>
      </c>
      <c r="AD22" s="13">
        <v>217447943</v>
      </c>
      <c r="AE22" s="13">
        <v>226301984</v>
      </c>
      <c r="AF22" s="23">
        <v>233929099</v>
      </c>
      <c r="AG22" s="23">
        <v>240963805</v>
      </c>
      <c r="AH22" s="23">
        <v>249827020</v>
      </c>
      <c r="AI22" s="23">
        <v>256048305</v>
      </c>
      <c r="AJ22" s="23">
        <v>264266837</v>
      </c>
      <c r="AK22" s="23">
        <v>270930873</v>
      </c>
      <c r="AL22" s="23">
        <v>281348160</v>
      </c>
      <c r="AM22" s="23">
        <v>285772981</v>
      </c>
      <c r="AN22" s="23">
        <v>302803427</v>
      </c>
      <c r="AO22" s="23">
        <v>311454814</v>
      </c>
      <c r="AP22" s="23">
        <v>310490208</v>
      </c>
      <c r="AQ22" s="179"/>
      <c r="AR22" s="73" t="s">
        <v>51</v>
      </c>
      <c r="AS22" s="42">
        <v>17</v>
      </c>
      <c r="AT22" s="25" t="s">
        <v>210</v>
      </c>
    </row>
    <row r="23" spans="1:46">
      <c r="A23" s="44">
        <v>18</v>
      </c>
      <c r="B23" s="47" t="s">
        <v>105</v>
      </c>
      <c r="C23" s="43" t="s">
        <v>13</v>
      </c>
      <c r="D23" s="13">
        <v>376644533</v>
      </c>
      <c r="E23" s="13">
        <v>379309141</v>
      </c>
      <c r="F23" s="13">
        <v>375894520.99999994</v>
      </c>
      <c r="G23" s="13">
        <v>426658783</v>
      </c>
      <c r="H23" s="13">
        <v>426856817</v>
      </c>
      <c r="I23" s="13">
        <v>457305292.99999994</v>
      </c>
      <c r="J23" s="13">
        <v>432803584.99999994</v>
      </c>
      <c r="K23" s="13">
        <v>475610928</v>
      </c>
      <c r="L23" s="13">
        <v>468687446</v>
      </c>
      <c r="M23" s="13">
        <v>495129624</v>
      </c>
      <c r="N23" s="13">
        <v>466634767</v>
      </c>
      <c r="O23" s="13">
        <v>529470069</v>
      </c>
      <c r="P23" s="13">
        <v>530232506.00000006</v>
      </c>
      <c r="Q23" s="13">
        <v>523777963.99999994</v>
      </c>
      <c r="R23" s="13">
        <v>528158444</v>
      </c>
      <c r="S23" s="13">
        <v>597107612.00000012</v>
      </c>
      <c r="T23" s="13">
        <v>582391274</v>
      </c>
      <c r="U23" s="13">
        <v>559405998</v>
      </c>
      <c r="V23" s="13">
        <v>572805378</v>
      </c>
      <c r="W23" s="13">
        <v>616926599</v>
      </c>
      <c r="X23" s="13">
        <v>561258036.00000012</v>
      </c>
      <c r="Y23" s="13">
        <v>459583245</v>
      </c>
      <c r="Z23" s="13">
        <v>560531470.99999988</v>
      </c>
      <c r="AA23" s="13">
        <v>639033670</v>
      </c>
      <c r="AB23" s="13">
        <v>613646245</v>
      </c>
      <c r="AC23" s="13">
        <v>606657048</v>
      </c>
      <c r="AD23" s="13">
        <v>607797524</v>
      </c>
      <c r="AE23" s="13">
        <v>654701698</v>
      </c>
      <c r="AF23" s="23">
        <v>637264927</v>
      </c>
      <c r="AG23" s="23">
        <v>597486344</v>
      </c>
      <c r="AH23" s="23">
        <v>640407624</v>
      </c>
      <c r="AI23" s="23">
        <v>676563913</v>
      </c>
      <c r="AJ23" s="23">
        <v>649407136</v>
      </c>
      <c r="AK23" s="23">
        <v>634003164</v>
      </c>
      <c r="AL23" s="23">
        <v>619731477</v>
      </c>
      <c r="AM23" s="23">
        <v>664505580</v>
      </c>
      <c r="AN23" s="23">
        <v>620719391</v>
      </c>
      <c r="AO23" s="23">
        <v>580816522</v>
      </c>
      <c r="AP23" s="23">
        <v>555095835</v>
      </c>
      <c r="AQ23" s="179"/>
      <c r="AR23" s="73" t="s">
        <v>52</v>
      </c>
      <c r="AS23" s="42">
        <v>18</v>
      </c>
      <c r="AT23" s="25" t="s">
        <v>210</v>
      </c>
    </row>
    <row r="24" spans="1:46">
      <c r="A24" s="44">
        <v>19</v>
      </c>
      <c r="B24" s="47" t="s">
        <v>106</v>
      </c>
      <c r="C24" s="57" t="s">
        <v>9</v>
      </c>
      <c r="D24" s="30">
        <v>399001.79952390387</v>
      </c>
      <c r="E24" s="30">
        <v>415057.0408219868</v>
      </c>
      <c r="F24" s="30">
        <v>403919.67677226185</v>
      </c>
      <c r="G24" s="30">
        <v>464104.30903366103</v>
      </c>
      <c r="H24" s="30">
        <v>455676.51142939593</v>
      </c>
      <c r="I24" s="30">
        <v>522171.41413059575</v>
      </c>
      <c r="J24" s="30">
        <v>468704.68003599613</v>
      </c>
      <c r="K24" s="30">
        <v>522911.29145137302</v>
      </c>
      <c r="L24" s="30">
        <v>502599.67005813489</v>
      </c>
      <c r="M24" s="30">
        <v>550976.32597052585</v>
      </c>
      <c r="N24" s="30">
        <v>502058.71551623824</v>
      </c>
      <c r="O24" s="30">
        <v>574509.6837119821</v>
      </c>
      <c r="P24" s="30">
        <v>563083.44057233911</v>
      </c>
      <c r="Q24" s="30">
        <v>574783.45268395694</v>
      </c>
      <c r="R24" s="30">
        <v>569859.72848165513</v>
      </c>
      <c r="S24" s="30">
        <v>650180.81167716626</v>
      </c>
      <c r="T24" s="30">
        <v>619179.34448438603</v>
      </c>
      <c r="U24" s="30">
        <v>543844.99383199471</v>
      </c>
      <c r="V24" s="30">
        <v>594507.26289000001</v>
      </c>
      <c r="W24" s="30">
        <v>653318.71268999996</v>
      </c>
      <c r="X24" s="30">
        <v>586043.48605000018</v>
      </c>
      <c r="Y24" s="30">
        <v>475150.28624295408</v>
      </c>
      <c r="Z24" s="30">
        <v>569952.43882999988</v>
      </c>
      <c r="AA24" s="30">
        <v>674310.32367000019</v>
      </c>
      <c r="AB24" s="30">
        <v>647234.20901000022</v>
      </c>
      <c r="AC24" s="30">
        <v>640040.87413999997</v>
      </c>
      <c r="AD24" s="30">
        <v>637516.32429000002</v>
      </c>
      <c r="AE24" s="31">
        <v>724591.91954999999</v>
      </c>
      <c r="AF24" s="31">
        <v>677587.01765765704</v>
      </c>
      <c r="AG24" s="31">
        <v>631219.19050178898</v>
      </c>
      <c r="AH24" s="31">
        <v>657971.47695736995</v>
      </c>
      <c r="AI24" s="31">
        <v>701426.87676838099</v>
      </c>
      <c r="AJ24" s="31">
        <v>671114.36</v>
      </c>
      <c r="AK24" s="31">
        <v>660231.53</v>
      </c>
      <c r="AL24" s="31">
        <v>621227.01</v>
      </c>
      <c r="AM24" s="31">
        <v>686722.16</v>
      </c>
      <c r="AN24" s="31">
        <v>654964.88</v>
      </c>
      <c r="AO24" s="31">
        <v>604828.62</v>
      </c>
      <c r="AP24" s="31">
        <v>555731.86</v>
      </c>
      <c r="AQ24" s="219"/>
      <c r="AR24" s="73" t="s">
        <v>53</v>
      </c>
      <c r="AS24" s="42">
        <v>19</v>
      </c>
      <c r="AT24" s="25" t="s">
        <v>210</v>
      </c>
    </row>
    <row r="25" spans="1:46">
      <c r="A25" s="44">
        <v>20</v>
      </c>
      <c r="B25" s="58" t="s">
        <v>15</v>
      </c>
      <c r="C25" s="57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72" t="s">
        <v>54</v>
      </c>
      <c r="AS25" s="42">
        <v>20</v>
      </c>
      <c r="AT25" s="25"/>
    </row>
    <row r="26" spans="1:46">
      <c r="A26" s="44">
        <v>21</v>
      </c>
      <c r="B26" s="47" t="s">
        <v>107</v>
      </c>
      <c r="C26" s="43" t="s">
        <v>10</v>
      </c>
      <c r="D26" s="13">
        <v>16110741.999999998</v>
      </c>
      <c r="E26" s="13">
        <v>16621918</v>
      </c>
      <c r="F26" s="13">
        <v>16741789</v>
      </c>
      <c r="G26" s="13">
        <v>16863842</v>
      </c>
      <c r="H26" s="13">
        <v>16892592</v>
      </c>
      <c r="I26" s="13">
        <v>16970178</v>
      </c>
      <c r="J26" s="13">
        <v>17111653</v>
      </c>
      <c r="K26" s="13">
        <v>17406327</v>
      </c>
      <c r="L26" s="13">
        <v>17592430</v>
      </c>
      <c r="M26" s="13">
        <v>16771864.999999998</v>
      </c>
      <c r="N26" s="13">
        <v>16905319</v>
      </c>
      <c r="O26" s="13">
        <v>17244127</v>
      </c>
      <c r="P26" s="13">
        <v>17396248</v>
      </c>
      <c r="Q26" s="13">
        <v>17249578</v>
      </c>
      <c r="R26" s="13">
        <v>17224684</v>
      </c>
      <c r="S26" s="13">
        <v>17275128</v>
      </c>
      <c r="T26" s="13">
        <v>17184306</v>
      </c>
      <c r="U26" s="13">
        <v>17216047</v>
      </c>
      <c r="V26" s="13">
        <v>17346812</v>
      </c>
      <c r="W26" s="13">
        <v>17487057</v>
      </c>
      <c r="X26" s="13">
        <v>17603573</v>
      </c>
      <c r="Y26" s="13">
        <v>17321671</v>
      </c>
      <c r="Z26" s="13">
        <v>17021557</v>
      </c>
      <c r="AA26" s="13">
        <v>16940040</v>
      </c>
      <c r="AB26" s="13">
        <v>16761662.999999998</v>
      </c>
      <c r="AC26" s="13">
        <v>16559576</v>
      </c>
      <c r="AD26" s="13">
        <v>16520838.999999998</v>
      </c>
      <c r="AE26" s="13">
        <v>16513622.999999998</v>
      </c>
      <c r="AF26" s="23">
        <v>16545160</v>
      </c>
      <c r="AG26" s="23">
        <v>16697988</v>
      </c>
      <c r="AH26" s="23">
        <v>16888422</v>
      </c>
      <c r="AI26" s="23">
        <v>17198882</v>
      </c>
      <c r="AJ26" s="23">
        <v>17381097</v>
      </c>
      <c r="AK26" s="23">
        <v>17585938</v>
      </c>
      <c r="AL26" s="23">
        <v>17906138</v>
      </c>
      <c r="AM26" s="23">
        <v>17727481</v>
      </c>
      <c r="AN26" s="23">
        <v>18127534</v>
      </c>
      <c r="AO26" s="23">
        <v>18004527</v>
      </c>
      <c r="AP26" s="23">
        <v>18311845</v>
      </c>
      <c r="AQ26" s="179"/>
      <c r="AR26" s="73" t="s">
        <v>55</v>
      </c>
      <c r="AS26" s="42">
        <v>21</v>
      </c>
      <c r="AT26" s="25" t="s">
        <v>211</v>
      </c>
    </row>
    <row r="27" spans="1:46">
      <c r="A27" s="44">
        <v>22</v>
      </c>
      <c r="B27" s="47" t="s">
        <v>108</v>
      </c>
      <c r="C27" s="43" t="s">
        <v>13</v>
      </c>
      <c r="D27" s="6">
        <v>23296590</v>
      </c>
      <c r="E27" s="6">
        <v>24440007</v>
      </c>
      <c r="F27" s="6">
        <v>23189500</v>
      </c>
      <c r="G27" s="6">
        <v>26805021</v>
      </c>
      <c r="H27" s="6">
        <v>25841290.999999996</v>
      </c>
      <c r="I27" s="6">
        <v>25735683</v>
      </c>
      <c r="J27" s="6">
        <v>24743153.000000004</v>
      </c>
      <c r="K27" s="6">
        <v>28349527</v>
      </c>
      <c r="L27" s="6">
        <v>27853985</v>
      </c>
      <c r="M27" s="6">
        <v>26466534.000000004</v>
      </c>
      <c r="N27" s="6">
        <v>25950524</v>
      </c>
      <c r="O27" s="6">
        <v>29224159</v>
      </c>
      <c r="P27" s="6">
        <v>27977532</v>
      </c>
      <c r="Q27" s="6">
        <v>27667099.000000004</v>
      </c>
      <c r="R27" s="6">
        <v>26274567</v>
      </c>
      <c r="S27" s="6">
        <v>30642193</v>
      </c>
      <c r="T27" s="6">
        <v>28230127.999999996</v>
      </c>
      <c r="U27" s="6">
        <v>27120802</v>
      </c>
      <c r="V27" s="6">
        <v>28539329</v>
      </c>
      <c r="W27" s="7">
        <v>32725116</v>
      </c>
      <c r="X27" s="8">
        <v>27168332</v>
      </c>
      <c r="Y27" s="7">
        <v>20890309.999999996</v>
      </c>
      <c r="Z27" s="7">
        <v>20345622</v>
      </c>
      <c r="AA27" s="9">
        <v>23595782.000000004</v>
      </c>
      <c r="AB27" s="9">
        <v>24315456.000000004</v>
      </c>
      <c r="AC27" s="9">
        <v>23221819</v>
      </c>
      <c r="AD27" s="9">
        <v>23133248</v>
      </c>
      <c r="AE27" s="9">
        <v>27857966</v>
      </c>
      <c r="AF27" s="9">
        <v>29034372</v>
      </c>
      <c r="AG27" s="9">
        <v>27926832</v>
      </c>
      <c r="AH27" s="9">
        <v>28620417</v>
      </c>
      <c r="AI27" s="9">
        <v>32188297</v>
      </c>
      <c r="AJ27" s="9">
        <v>32185800</v>
      </c>
      <c r="AK27" s="9">
        <v>31870823</v>
      </c>
      <c r="AL27" s="9">
        <v>33367561</v>
      </c>
      <c r="AM27" s="9">
        <v>36609893</v>
      </c>
      <c r="AN27" s="9">
        <v>36735337</v>
      </c>
      <c r="AO27" s="9">
        <v>37073873</v>
      </c>
      <c r="AP27" s="9">
        <v>39235840</v>
      </c>
      <c r="AQ27" s="220"/>
      <c r="AR27" s="73" t="s">
        <v>56</v>
      </c>
      <c r="AS27" s="42">
        <v>22</v>
      </c>
      <c r="AT27" s="25" t="s">
        <v>211</v>
      </c>
    </row>
    <row r="28" spans="1:46">
      <c r="A28" s="44">
        <v>23</v>
      </c>
      <c r="B28" s="47" t="s">
        <v>109</v>
      </c>
      <c r="C28" s="43" t="s">
        <v>9</v>
      </c>
      <c r="D28" s="32">
        <v>24023.249751746</v>
      </c>
      <c r="E28" s="32">
        <v>24624.549282316999</v>
      </c>
      <c r="F28" s="32">
        <v>22880.06585242899</v>
      </c>
      <c r="G28" s="32">
        <v>26576.810478223</v>
      </c>
      <c r="H28" s="32">
        <v>24775.878263685005</v>
      </c>
      <c r="I28" s="32">
        <v>23931.455285607004</v>
      </c>
      <c r="J28" s="32">
        <v>22387.793167571002</v>
      </c>
      <c r="K28" s="32">
        <v>26370.997531819001</v>
      </c>
      <c r="L28" s="32">
        <v>25655.442374602997</v>
      </c>
      <c r="M28" s="32">
        <v>24495.991109373001</v>
      </c>
      <c r="N28" s="32">
        <v>23707.169088676997</v>
      </c>
      <c r="O28" s="32">
        <v>27227.586834924998</v>
      </c>
      <c r="P28" s="32">
        <v>25550.787935401004</v>
      </c>
      <c r="Q28" s="32">
        <v>25402.397650774001</v>
      </c>
      <c r="R28" s="32">
        <v>24382.543889885001</v>
      </c>
      <c r="S28" s="32">
        <v>30229.435524934011</v>
      </c>
      <c r="T28" s="32">
        <v>28090.127275019997</v>
      </c>
      <c r="U28" s="32">
        <v>25907.896266413001</v>
      </c>
      <c r="V28" s="32">
        <v>27671.673420381001</v>
      </c>
      <c r="W28" s="33">
        <v>32830.341804000003</v>
      </c>
      <c r="X28" s="5">
        <v>24158.165722199999</v>
      </c>
      <c r="Y28" s="5">
        <v>17101.803916995003</v>
      </c>
      <c r="Z28" s="5">
        <v>17527.238909049003</v>
      </c>
      <c r="AA28" s="5">
        <v>21191.741195848001</v>
      </c>
      <c r="AB28" s="5">
        <v>21434.978516889001</v>
      </c>
      <c r="AC28" s="5">
        <v>19811.448450411001</v>
      </c>
      <c r="AD28" s="5">
        <v>20468.645988041</v>
      </c>
      <c r="AE28" s="5">
        <v>25918.793359499999</v>
      </c>
      <c r="AF28" s="5">
        <v>26319.096620748998</v>
      </c>
      <c r="AG28" s="5">
        <v>26617.701270000001</v>
      </c>
      <c r="AH28" s="5">
        <v>27823.225350000001</v>
      </c>
      <c r="AI28" s="5">
        <v>33681.265509999997</v>
      </c>
      <c r="AJ28" s="5">
        <v>34373.15</v>
      </c>
      <c r="AK28" s="5">
        <v>33670.99</v>
      </c>
      <c r="AL28" s="5">
        <v>33394.44</v>
      </c>
      <c r="AM28" s="5">
        <v>37917.82</v>
      </c>
      <c r="AN28" s="5">
        <v>36122.93</v>
      </c>
      <c r="AO28" s="5">
        <v>35078.85</v>
      </c>
      <c r="AP28" s="5">
        <v>37180.99</v>
      </c>
      <c r="AQ28" s="221"/>
      <c r="AR28" s="73" t="s">
        <v>57</v>
      </c>
      <c r="AS28" s="42">
        <v>23</v>
      </c>
      <c r="AT28" s="25" t="s">
        <v>211</v>
      </c>
    </row>
    <row r="29" spans="1:46">
      <c r="A29" s="44">
        <v>24</v>
      </c>
      <c r="B29" s="58" t="s">
        <v>16</v>
      </c>
      <c r="C29" s="43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3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M29" s="5"/>
      <c r="AN29" s="5"/>
      <c r="AO29" s="5"/>
      <c r="AP29" s="5"/>
      <c r="AQ29" s="5"/>
      <c r="AR29" s="72" t="s">
        <v>58</v>
      </c>
      <c r="AS29" s="42">
        <v>24</v>
      </c>
      <c r="AT29" s="25"/>
    </row>
    <row r="30" spans="1:46">
      <c r="A30" s="44">
        <v>25</v>
      </c>
      <c r="B30" s="47" t="s">
        <v>110</v>
      </c>
      <c r="C30" s="43" t="s">
        <v>10</v>
      </c>
      <c r="D30" s="13">
        <v>37995797</v>
      </c>
      <c r="E30" s="13">
        <v>40301411</v>
      </c>
      <c r="F30" s="13">
        <v>42714621</v>
      </c>
      <c r="G30" s="13">
        <v>34314795</v>
      </c>
      <c r="H30" s="13">
        <v>36813643</v>
      </c>
      <c r="I30" s="13">
        <v>39575555</v>
      </c>
      <c r="J30" s="13">
        <v>45045204</v>
      </c>
      <c r="K30" s="13">
        <v>51204580</v>
      </c>
      <c r="L30" s="13">
        <v>56056861</v>
      </c>
      <c r="M30" s="13">
        <v>63707377</v>
      </c>
      <c r="N30" s="13">
        <v>71783618</v>
      </c>
      <c r="O30" s="13">
        <v>90003848</v>
      </c>
      <c r="P30" s="13">
        <v>109775772</v>
      </c>
      <c r="Q30" s="13">
        <v>125182806</v>
      </c>
      <c r="R30" s="13">
        <v>142477296</v>
      </c>
      <c r="S30" s="13">
        <v>167205578</v>
      </c>
      <c r="T30" s="13">
        <v>199174153</v>
      </c>
      <c r="U30" s="13">
        <v>209891847</v>
      </c>
      <c r="V30" s="13">
        <v>257078749.00000003</v>
      </c>
      <c r="W30" s="13">
        <v>292299320</v>
      </c>
      <c r="X30" s="13">
        <v>330391364</v>
      </c>
      <c r="Y30" s="13">
        <v>353587670</v>
      </c>
      <c r="Z30" s="13">
        <v>393904001</v>
      </c>
      <c r="AA30" s="13">
        <v>432281380</v>
      </c>
      <c r="AB30" s="13">
        <v>470811351</v>
      </c>
      <c r="AC30" s="13">
        <v>511254525</v>
      </c>
      <c r="AD30" s="13">
        <v>530664509.99999994</v>
      </c>
      <c r="AE30" s="13">
        <v>575323419</v>
      </c>
      <c r="AF30" s="23">
        <v>604413623</v>
      </c>
      <c r="AG30" s="23">
        <v>728372626</v>
      </c>
      <c r="AH30" s="23">
        <v>985642548</v>
      </c>
      <c r="AI30" s="23">
        <v>730701038</v>
      </c>
      <c r="AJ30" s="23">
        <v>745813419</v>
      </c>
      <c r="AK30" s="23">
        <v>756193282</v>
      </c>
      <c r="AL30" s="5">
        <v>782859101</v>
      </c>
      <c r="AM30" s="23">
        <v>809783312</v>
      </c>
      <c r="AN30" s="23">
        <v>843360894</v>
      </c>
      <c r="AO30" s="23">
        <v>869556027</v>
      </c>
      <c r="AP30" s="23">
        <v>893615475</v>
      </c>
      <c r="AQ30" s="179"/>
      <c r="AR30" s="73" t="s">
        <v>59</v>
      </c>
      <c r="AS30" s="42">
        <v>25</v>
      </c>
      <c r="AT30" s="25" t="s">
        <v>212</v>
      </c>
    </row>
    <row r="31" spans="1:46">
      <c r="A31" s="44">
        <v>26</v>
      </c>
      <c r="B31" s="46" t="s">
        <v>111</v>
      </c>
      <c r="C31" s="43" t="s">
        <v>10</v>
      </c>
      <c r="D31" s="13">
        <v>17344996.135452196</v>
      </c>
      <c r="E31" s="13">
        <v>18281497</v>
      </c>
      <c r="F31" s="13">
        <v>19280222.85296838</v>
      </c>
      <c r="G31" s="13">
        <v>20356878</v>
      </c>
      <c r="H31" s="13">
        <v>21424449</v>
      </c>
      <c r="I31" s="13">
        <v>22705778.671621062</v>
      </c>
      <c r="J31" s="13">
        <v>25762237.955042906</v>
      </c>
      <c r="K31" s="13">
        <v>26381753.753098857</v>
      </c>
      <c r="L31" s="13">
        <v>27067217.410091683</v>
      </c>
      <c r="M31" s="13">
        <v>30319991.777319934</v>
      </c>
      <c r="N31" s="13">
        <v>35717143.258333549</v>
      </c>
      <c r="O31" s="13">
        <v>40909378.523734644</v>
      </c>
      <c r="P31" s="13">
        <v>44164673</v>
      </c>
      <c r="Q31" s="13">
        <v>45958715</v>
      </c>
      <c r="R31" s="13">
        <v>48329084</v>
      </c>
      <c r="S31" s="13">
        <v>55482306.877529524</v>
      </c>
      <c r="T31" s="13">
        <v>59289806.803934664</v>
      </c>
      <c r="U31" s="13">
        <v>55834560</v>
      </c>
      <c r="V31" s="13">
        <v>57977455</v>
      </c>
      <c r="W31" s="13">
        <v>60343126</v>
      </c>
      <c r="X31" s="13">
        <v>62164473</v>
      </c>
      <c r="Y31" s="13">
        <v>63601124</v>
      </c>
      <c r="Z31" s="13">
        <v>66016052</v>
      </c>
      <c r="AA31" s="13">
        <v>68403814</v>
      </c>
      <c r="AB31" s="13">
        <v>70847616</v>
      </c>
      <c r="AC31" s="13">
        <v>74107346</v>
      </c>
      <c r="AD31" s="13">
        <v>74009445</v>
      </c>
      <c r="AE31" s="13">
        <v>79576206</v>
      </c>
      <c r="AF31" s="23">
        <v>82134506</v>
      </c>
      <c r="AG31" s="23">
        <v>84914471</v>
      </c>
      <c r="AH31" s="23">
        <v>87438244</v>
      </c>
      <c r="AI31" s="23">
        <v>90180183</v>
      </c>
      <c r="AJ31" s="23">
        <v>93046216</v>
      </c>
      <c r="AK31" s="23">
        <v>95114784</v>
      </c>
      <c r="AL31" s="23">
        <v>94971551</v>
      </c>
      <c r="AM31" s="23">
        <v>100898260</v>
      </c>
      <c r="AN31" s="23">
        <v>106422954</v>
      </c>
      <c r="AO31" s="23">
        <v>108766306</v>
      </c>
      <c r="AP31" s="23">
        <v>111373017</v>
      </c>
      <c r="AQ31" s="179"/>
      <c r="AR31" s="75" t="s">
        <v>60</v>
      </c>
      <c r="AS31" s="42">
        <v>26</v>
      </c>
      <c r="AT31" s="25" t="s">
        <v>212</v>
      </c>
    </row>
    <row r="32" spans="1:46">
      <c r="A32" s="44">
        <v>27</v>
      </c>
      <c r="B32" s="46" t="s">
        <v>112</v>
      </c>
      <c r="C32" s="43" t="s">
        <v>10</v>
      </c>
      <c r="D32" s="13">
        <v>20650800.864547808</v>
      </c>
      <c r="E32" s="13">
        <v>22019914</v>
      </c>
      <c r="F32" s="13">
        <v>23434398.147031624</v>
      </c>
      <c r="G32" s="13">
        <v>13957917</v>
      </c>
      <c r="H32" s="13">
        <v>15389194</v>
      </c>
      <c r="I32" s="13">
        <v>16869776.328378942</v>
      </c>
      <c r="J32" s="13">
        <v>19282966.044957094</v>
      </c>
      <c r="K32" s="13">
        <v>24822826.246901147</v>
      </c>
      <c r="L32" s="13">
        <v>28989643.58990832</v>
      </c>
      <c r="M32" s="13">
        <v>33387385.222680066</v>
      </c>
      <c r="N32" s="13">
        <v>36066474.741666451</v>
      </c>
      <c r="O32" s="13">
        <v>49094469.476265363</v>
      </c>
      <c r="P32" s="13">
        <v>65611098.999999993</v>
      </c>
      <c r="Q32" s="13">
        <v>79224091</v>
      </c>
      <c r="R32" s="13">
        <v>94148212</v>
      </c>
      <c r="S32" s="13">
        <v>111723271.1224705</v>
      </c>
      <c r="T32" s="13">
        <v>139884346.19606531</v>
      </c>
      <c r="U32" s="13">
        <v>154057287</v>
      </c>
      <c r="V32" s="13">
        <v>199101294</v>
      </c>
      <c r="W32" s="13">
        <v>231956194</v>
      </c>
      <c r="X32" s="13">
        <v>268226891.00000003</v>
      </c>
      <c r="Y32" s="13">
        <v>289986546</v>
      </c>
      <c r="Z32" s="13">
        <v>327887949</v>
      </c>
      <c r="AA32" s="13">
        <v>363877566</v>
      </c>
      <c r="AB32" s="13">
        <v>399963735</v>
      </c>
      <c r="AC32" s="13">
        <v>437147179</v>
      </c>
      <c r="AD32" s="13">
        <v>456655065</v>
      </c>
      <c r="AE32" s="13">
        <v>495747213</v>
      </c>
      <c r="AF32" s="23">
        <v>522279117.00000006</v>
      </c>
      <c r="AG32" s="23">
        <v>643458155</v>
      </c>
      <c r="AH32" s="23">
        <v>898204304</v>
      </c>
      <c r="AI32" s="23">
        <v>640520855</v>
      </c>
      <c r="AJ32" s="23">
        <v>652767203</v>
      </c>
      <c r="AK32" s="23">
        <v>661078498</v>
      </c>
      <c r="AL32" s="23">
        <v>687887550</v>
      </c>
      <c r="AM32" s="23">
        <v>708885052</v>
      </c>
      <c r="AN32" s="23">
        <v>736937940</v>
      </c>
      <c r="AO32" s="23">
        <v>760789721</v>
      </c>
      <c r="AP32" s="23">
        <v>782242458</v>
      </c>
      <c r="AQ32" s="179"/>
      <c r="AR32" s="75" t="s">
        <v>61</v>
      </c>
      <c r="AS32" s="42">
        <v>27</v>
      </c>
      <c r="AT32" s="25" t="s">
        <v>212</v>
      </c>
    </row>
    <row r="33" spans="1:46">
      <c r="A33" s="44">
        <v>28</v>
      </c>
      <c r="B33" s="46" t="s">
        <v>113</v>
      </c>
      <c r="C33" s="43" t="s">
        <v>10</v>
      </c>
      <c r="D33" s="13">
        <v>2590000</v>
      </c>
      <c r="E33" s="13">
        <v>2930000</v>
      </c>
      <c r="F33" s="13">
        <v>3260000</v>
      </c>
      <c r="G33" s="13">
        <v>5640000</v>
      </c>
      <c r="H33" s="13">
        <v>7550000</v>
      </c>
      <c r="I33" s="13">
        <v>8270000</v>
      </c>
      <c r="J33" s="13">
        <v>9140000</v>
      </c>
      <c r="K33" s="13">
        <v>10520000</v>
      </c>
      <c r="L33" s="13">
        <v>11040000</v>
      </c>
      <c r="M33" s="13">
        <v>13750000</v>
      </c>
      <c r="N33" s="13">
        <v>17020000</v>
      </c>
      <c r="O33" s="13">
        <v>25070000</v>
      </c>
      <c r="P33" s="13">
        <v>23230000</v>
      </c>
      <c r="Q33" s="13">
        <v>25170000</v>
      </c>
      <c r="R33" s="13">
        <v>20480000</v>
      </c>
      <c r="S33" s="13">
        <v>23280000</v>
      </c>
      <c r="T33" s="13">
        <v>29080000</v>
      </c>
      <c r="U33" s="13">
        <v>25380000</v>
      </c>
      <c r="V33" s="13">
        <v>30680000</v>
      </c>
      <c r="W33" s="13">
        <v>34750000</v>
      </c>
      <c r="X33" s="13">
        <v>39950000</v>
      </c>
      <c r="Y33" s="13">
        <v>45400000</v>
      </c>
      <c r="Z33" s="13">
        <v>55770000</v>
      </c>
      <c r="AA33" s="13">
        <v>59960000</v>
      </c>
      <c r="AB33" s="13">
        <v>63100000</v>
      </c>
      <c r="AC33" s="13">
        <v>85750000</v>
      </c>
      <c r="AD33" s="13">
        <v>84470000</v>
      </c>
      <c r="AE33" s="13">
        <v>100240000</v>
      </c>
      <c r="AF33" s="23">
        <v>98960000</v>
      </c>
      <c r="AG33" s="23">
        <v>167288415</v>
      </c>
      <c r="AH33" s="23">
        <v>226002727</v>
      </c>
      <c r="AI33" s="23">
        <v>135462780</v>
      </c>
      <c r="AJ33" s="23">
        <v>137873026</v>
      </c>
      <c r="AK33" s="23">
        <v>138283169</v>
      </c>
      <c r="AL33" s="23">
        <v>148009112</v>
      </c>
      <c r="AM33" s="23">
        <v>156409380</v>
      </c>
      <c r="AN33" s="23">
        <v>165804456</v>
      </c>
      <c r="AO33" s="23">
        <v>176325816</v>
      </c>
      <c r="AP33" s="23">
        <v>185766877</v>
      </c>
      <c r="AQ33" s="179"/>
      <c r="AR33" s="75" t="s">
        <v>62</v>
      </c>
      <c r="AS33" s="42">
        <v>28</v>
      </c>
      <c r="AT33" s="25" t="s">
        <v>212</v>
      </c>
    </row>
    <row r="34" spans="1:46">
      <c r="A34" s="44">
        <v>29</v>
      </c>
      <c r="B34" s="46" t="s">
        <v>114</v>
      </c>
      <c r="C34" s="43" t="s">
        <v>10</v>
      </c>
      <c r="D34" s="13">
        <v>35410547.302600935</v>
      </c>
      <c r="E34" s="13">
        <v>37369523</v>
      </c>
      <c r="F34" s="13">
        <v>39451313.270156831</v>
      </c>
      <c r="G34" s="13">
        <v>28677323</v>
      </c>
      <c r="H34" s="13">
        <v>29261057</v>
      </c>
      <c r="I34" s="13">
        <v>31301648.35891379</v>
      </c>
      <c r="J34" s="13">
        <v>35906281.753701456</v>
      </c>
      <c r="K34" s="13">
        <v>40685747.201464146</v>
      </c>
      <c r="L34" s="13">
        <v>45017455.475194752</v>
      </c>
      <c r="M34" s="13">
        <v>49958214.531185925</v>
      </c>
      <c r="N34" s="13">
        <v>54762583.004996009</v>
      </c>
      <c r="O34" s="13">
        <v>64929509.923261508</v>
      </c>
      <c r="P34" s="13">
        <v>86545271</v>
      </c>
      <c r="Q34" s="13">
        <v>100008235</v>
      </c>
      <c r="R34" s="13">
        <v>122002256</v>
      </c>
      <c r="S34" s="13">
        <v>143927821.49687871</v>
      </c>
      <c r="T34" s="13">
        <v>170097509.9609389</v>
      </c>
      <c r="U34" s="13">
        <v>184508304</v>
      </c>
      <c r="V34" s="13">
        <v>226403637</v>
      </c>
      <c r="W34" s="13">
        <v>257552408</v>
      </c>
      <c r="X34" s="13">
        <v>290438990</v>
      </c>
      <c r="Y34" s="13">
        <v>308192327</v>
      </c>
      <c r="Z34" s="13">
        <v>338136685</v>
      </c>
      <c r="AA34" s="13">
        <v>372325222</v>
      </c>
      <c r="AB34" s="13">
        <v>407706754</v>
      </c>
      <c r="AC34" s="13">
        <v>425500224</v>
      </c>
      <c r="AD34" s="13">
        <v>446191644</v>
      </c>
      <c r="AE34" s="13">
        <v>475086505</v>
      </c>
      <c r="AF34" s="23">
        <v>505450530</v>
      </c>
      <c r="AG34" s="23">
        <v>561084211</v>
      </c>
      <c r="AH34" s="23">
        <v>759639821</v>
      </c>
      <c r="AI34" s="23">
        <v>595238258</v>
      </c>
      <c r="AJ34" s="23">
        <v>607940393</v>
      </c>
      <c r="AK34" s="23">
        <v>617910113</v>
      </c>
      <c r="AL34" s="23">
        <v>634849989</v>
      </c>
      <c r="AM34" s="23">
        <v>653373932</v>
      </c>
      <c r="AN34" s="23">
        <v>677556438</v>
      </c>
      <c r="AO34" s="23">
        <v>693230211</v>
      </c>
      <c r="AP34" s="23">
        <v>707848598</v>
      </c>
      <c r="AQ34" s="179"/>
      <c r="AR34" s="75" t="s">
        <v>63</v>
      </c>
      <c r="AS34" s="42">
        <v>29</v>
      </c>
      <c r="AT34" s="25" t="s">
        <v>212</v>
      </c>
    </row>
    <row r="35" spans="1:46">
      <c r="A35" s="44">
        <v>30</v>
      </c>
      <c r="B35" s="47" t="s">
        <v>115</v>
      </c>
      <c r="C35" s="43" t="s">
        <v>8</v>
      </c>
      <c r="D35" s="4">
        <v>34342547</v>
      </c>
      <c r="E35" s="4">
        <v>64693031.000000015</v>
      </c>
      <c r="F35" s="4">
        <v>59428206</v>
      </c>
      <c r="G35" s="4">
        <v>47593471</v>
      </c>
      <c r="H35" s="4">
        <v>56754460</v>
      </c>
      <c r="I35" s="4">
        <v>61231218.000000007</v>
      </c>
      <c r="J35" s="4">
        <v>64248286.999999993</v>
      </c>
      <c r="K35" s="4">
        <v>86668469.999999985</v>
      </c>
      <c r="L35" s="4">
        <v>75164031.999999985</v>
      </c>
      <c r="M35" s="4">
        <v>67459272.000000015</v>
      </c>
      <c r="N35" s="4">
        <v>87324915.000000015</v>
      </c>
      <c r="O35" s="4">
        <v>198531561.00000003</v>
      </c>
      <c r="P35" s="4">
        <v>241166794.00000003</v>
      </c>
      <c r="Q35" s="4">
        <v>243924054</v>
      </c>
      <c r="R35" s="16">
        <v>262275756.99999997</v>
      </c>
      <c r="S35" s="16">
        <v>359252657.99999994</v>
      </c>
      <c r="T35" s="16">
        <v>548738620.99999988</v>
      </c>
      <c r="U35" s="16">
        <v>526610133.99999994</v>
      </c>
      <c r="V35" s="16">
        <v>680678613</v>
      </c>
      <c r="W35" s="16">
        <v>704987342</v>
      </c>
      <c r="X35" s="21">
        <v>1615530463</v>
      </c>
      <c r="Y35" s="16">
        <v>918234217</v>
      </c>
      <c r="Z35" s="16">
        <v>1053764041</v>
      </c>
      <c r="AA35" s="16">
        <v>1267986487.0000002</v>
      </c>
      <c r="AB35" s="16">
        <v>632263171.00000012</v>
      </c>
      <c r="AC35" s="16">
        <v>685803463</v>
      </c>
      <c r="AD35" s="16">
        <v>731037329</v>
      </c>
      <c r="AE35" s="16">
        <v>887048006</v>
      </c>
      <c r="AF35" s="20">
        <v>851986988</v>
      </c>
      <c r="AG35" s="20">
        <v>933551764</v>
      </c>
      <c r="AH35" s="20">
        <v>1076616632</v>
      </c>
      <c r="AI35" s="20">
        <v>1395821187</v>
      </c>
      <c r="AJ35" s="20">
        <v>1650356</v>
      </c>
      <c r="AK35" s="20">
        <v>2348699</v>
      </c>
      <c r="AL35" s="20">
        <v>1676227</v>
      </c>
      <c r="AM35" s="20">
        <v>1609944</v>
      </c>
      <c r="AN35" s="20">
        <v>1718159</v>
      </c>
      <c r="AO35" s="20">
        <v>1764059</v>
      </c>
      <c r="AP35" s="20">
        <v>1832832</v>
      </c>
      <c r="AQ35" s="222"/>
      <c r="AR35" s="73" t="s">
        <v>64</v>
      </c>
      <c r="AS35" s="42">
        <v>30</v>
      </c>
      <c r="AT35" s="25" t="s">
        <v>212</v>
      </c>
    </row>
    <row r="36" spans="1:46">
      <c r="A36" s="44">
        <v>31</v>
      </c>
      <c r="B36" s="47" t="s">
        <v>116</v>
      </c>
      <c r="C36" s="57" t="s">
        <v>9</v>
      </c>
      <c r="D36" s="3">
        <v>840.09603830999993</v>
      </c>
      <c r="E36" s="3">
        <v>1595.4229397030001</v>
      </c>
      <c r="F36" s="3">
        <v>1567.9767873549999</v>
      </c>
      <c r="G36" s="3">
        <v>1414.395375372</v>
      </c>
      <c r="H36" s="3">
        <v>1414.8451978630001</v>
      </c>
      <c r="I36" s="3">
        <v>1746.1724291980001</v>
      </c>
      <c r="J36" s="3">
        <v>1462.676855253</v>
      </c>
      <c r="K36" s="3">
        <v>1765.7234377699999</v>
      </c>
      <c r="L36" s="3">
        <v>2326.6034243560002</v>
      </c>
      <c r="M36" s="3">
        <v>2980.716701587</v>
      </c>
      <c r="N36" s="3">
        <v>3138.7676804500006</v>
      </c>
      <c r="O36" s="3">
        <v>5896.3583282100008</v>
      </c>
      <c r="P36" s="3">
        <v>7003.4808429909999</v>
      </c>
      <c r="Q36" s="3">
        <v>7877.8546980390001</v>
      </c>
      <c r="R36" s="3">
        <v>9500.8209912249658</v>
      </c>
      <c r="S36" s="3">
        <v>12138.771480318694</v>
      </c>
      <c r="T36" s="34">
        <v>30457.107049379785</v>
      </c>
      <c r="U36" s="3">
        <v>26430.238735212974</v>
      </c>
      <c r="V36" s="3">
        <v>34185.178339999991</v>
      </c>
      <c r="W36" s="3">
        <v>40585.681769999996</v>
      </c>
      <c r="X36" s="35">
        <v>36649.643969999997</v>
      </c>
      <c r="Y36" s="34">
        <v>35807.963206194981</v>
      </c>
      <c r="Z36" s="36">
        <v>45550.269500000009</v>
      </c>
      <c r="AA36" s="36">
        <v>57936.64562042601</v>
      </c>
      <c r="AB36" s="36">
        <v>56258.739166773994</v>
      </c>
      <c r="AC36" s="36">
        <v>64898.463511308997</v>
      </c>
      <c r="AD36" s="36">
        <v>73700.518156423001</v>
      </c>
      <c r="AE36" s="36">
        <v>79806.525867645003</v>
      </c>
      <c r="AF36" s="5">
        <v>78039.558833813004</v>
      </c>
      <c r="AG36" s="5">
        <v>85823.562829850998</v>
      </c>
      <c r="AH36" s="5">
        <v>98546.266434068806</v>
      </c>
      <c r="AI36" s="5">
        <v>142966.70678296301</v>
      </c>
      <c r="AJ36" s="5">
        <v>143714.44</v>
      </c>
      <c r="AK36" s="5">
        <v>153138.9</v>
      </c>
      <c r="AL36" s="5">
        <v>158588.51999999999</v>
      </c>
      <c r="AM36" s="5">
        <v>184629.31</v>
      </c>
      <c r="AN36" s="5">
        <v>199819.62</v>
      </c>
      <c r="AO36" s="5">
        <v>207054.58</v>
      </c>
      <c r="AP36" s="5">
        <v>217814.14</v>
      </c>
      <c r="AQ36" s="221"/>
      <c r="AR36" s="73" t="s">
        <v>65</v>
      </c>
      <c r="AS36" s="42">
        <v>31</v>
      </c>
      <c r="AT36" s="25" t="s">
        <v>212</v>
      </c>
    </row>
    <row r="37" spans="1:46">
      <c r="A37" s="44">
        <v>32</v>
      </c>
      <c r="B37" s="58" t="s">
        <v>117</v>
      </c>
      <c r="C37" s="57" t="s">
        <v>12</v>
      </c>
      <c r="D37" s="161"/>
      <c r="E37" s="161"/>
      <c r="F37" s="161"/>
      <c r="G37" s="161"/>
      <c r="H37" s="161"/>
      <c r="I37" s="161"/>
      <c r="J37" s="161"/>
      <c r="K37" s="161"/>
      <c r="L37" s="78">
        <v>0.36320000000000002</v>
      </c>
      <c r="M37" s="78">
        <v>0.36730000000000002</v>
      </c>
      <c r="N37" s="78">
        <v>0.37559999999999999</v>
      </c>
      <c r="O37" s="78">
        <v>0.39989999999999998</v>
      </c>
      <c r="P37" s="78">
        <v>0.40539999999999998</v>
      </c>
      <c r="Q37" s="78">
        <v>0.41520000000000001</v>
      </c>
      <c r="R37" s="78">
        <v>0.43590000000000001</v>
      </c>
      <c r="S37" s="78">
        <v>0.46429999999999999</v>
      </c>
      <c r="T37" s="78">
        <v>0.47270000000000001</v>
      </c>
      <c r="U37" s="78">
        <v>0.49440000000000001</v>
      </c>
      <c r="V37" s="78">
        <v>0.51880000000000004</v>
      </c>
      <c r="W37" s="78">
        <v>0.53449999999999998</v>
      </c>
      <c r="X37" s="79">
        <v>0.54010000000000002</v>
      </c>
      <c r="Y37" s="78">
        <v>0.55389999999999995</v>
      </c>
      <c r="Z37" s="79">
        <v>0.56510000000000005</v>
      </c>
      <c r="AA37" s="79">
        <v>0.57210000000000005</v>
      </c>
      <c r="AB37" s="79">
        <v>0.5796</v>
      </c>
      <c r="AC37" s="79">
        <v>0.59509999999999996</v>
      </c>
      <c r="AD37" s="114">
        <v>0.61050000000000004</v>
      </c>
      <c r="AE37" s="79">
        <v>0.62970000000000004</v>
      </c>
      <c r="AF37" s="113">
        <v>0.75119999999999998</v>
      </c>
      <c r="AG37" s="113">
        <v>0.75329999999999997</v>
      </c>
      <c r="AH37" s="113">
        <v>0.76229999999999998</v>
      </c>
      <c r="AI37" s="113">
        <v>0.7833</v>
      </c>
      <c r="AJ37" s="113">
        <v>0.80730000000000002</v>
      </c>
      <c r="AK37" s="113">
        <v>0.82789999999999997</v>
      </c>
      <c r="AL37" s="113">
        <v>0.84660000000000002</v>
      </c>
      <c r="AM37" s="113">
        <v>0.877</v>
      </c>
      <c r="AN37" s="113">
        <v>0.88649999999999995</v>
      </c>
      <c r="AO37" s="113">
        <v>0.90910000000000002</v>
      </c>
      <c r="AP37" s="113">
        <v>0.9375</v>
      </c>
      <c r="AQ37" s="113">
        <v>0.96130000000000004</v>
      </c>
      <c r="AR37" s="72" t="s">
        <v>227</v>
      </c>
      <c r="AS37" s="42">
        <v>32</v>
      </c>
      <c r="AT37" s="25" t="s">
        <v>95</v>
      </c>
    </row>
    <row r="38" spans="1:46">
      <c r="A38" s="44">
        <v>33</v>
      </c>
      <c r="B38" s="58" t="s">
        <v>118</v>
      </c>
      <c r="C38" s="57" t="s">
        <v>21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7"/>
      <c r="U38" s="162"/>
      <c r="V38" s="162"/>
      <c r="W38" s="162"/>
      <c r="X38" s="165">
        <v>10000000</v>
      </c>
      <c r="Y38" s="165">
        <v>10000000</v>
      </c>
      <c r="Z38" s="165">
        <v>10000000</v>
      </c>
      <c r="AA38" s="20">
        <v>10000000</v>
      </c>
      <c r="AB38" s="172">
        <v>9900000</v>
      </c>
      <c r="AC38" s="172">
        <v>9900000</v>
      </c>
      <c r="AD38" s="172">
        <v>9900000</v>
      </c>
      <c r="AE38" s="8">
        <v>9900000</v>
      </c>
      <c r="AF38" s="166">
        <v>9900000</v>
      </c>
      <c r="AG38" s="13">
        <v>9500000</v>
      </c>
      <c r="AH38" s="13">
        <v>9400000</v>
      </c>
      <c r="AI38" s="13">
        <v>9700000</v>
      </c>
      <c r="AJ38" s="227">
        <v>9810000</v>
      </c>
      <c r="AK38" s="227">
        <v>9790000</v>
      </c>
      <c r="AL38" s="227">
        <v>9200000</v>
      </c>
      <c r="AM38" s="223"/>
      <c r="AN38" s="227">
        <v>7700000</v>
      </c>
      <c r="AO38" s="227">
        <v>7700000</v>
      </c>
      <c r="AP38" s="227">
        <v>7700000</v>
      </c>
      <c r="AQ38" s="227">
        <v>7700000</v>
      </c>
      <c r="AR38" s="112" t="s">
        <v>128</v>
      </c>
      <c r="AS38" s="42">
        <v>33</v>
      </c>
      <c r="AT38" s="25" t="s">
        <v>96</v>
      </c>
    </row>
    <row r="39" spans="1:46">
      <c r="A39" s="44">
        <v>34</v>
      </c>
      <c r="B39" s="58" t="s">
        <v>119</v>
      </c>
      <c r="C39" s="57" t="s">
        <v>21</v>
      </c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7"/>
      <c r="U39" s="162"/>
      <c r="V39" s="162"/>
      <c r="W39" s="162"/>
      <c r="X39" s="165">
        <v>19037175</v>
      </c>
      <c r="Y39" s="165">
        <v>19037175</v>
      </c>
      <c r="Z39" s="165">
        <v>19037175</v>
      </c>
      <c r="AA39" s="20">
        <v>19037175</v>
      </c>
      <c r="AB39" s="172">
        <v>16400000</v>
      </c>
      <c r="AC39" s="172">
        <v>16400000</v>
      </c>
      <c r="AD39" s="172">
        <v>16400000</v>
      </c>
      <c r="AE39" s="8">
        <v>16400000</v>
      </c>
      <c r="AF39" s="166">
        <v>18200000</v>
      </c>
      <c r="AG39" s="13">
        <v>18500000</v>
      </c>
      <c r="AH39" s="13">
        <v>18500000</v>
      </c>
      <c r="AI39" s="13">
        <v>16800000</v>
      </c>
      <c r="AJ39" s="227">
        <v>18410000</v>
      </c>
      <c r="AK39" s="227">
        <v>18630000</v>
      </c>
      <c r="AL39" s="227">
        <v>17870000</v>
      </c>
      <c r="AM39" s="223"/>
      <c r="AN39" s="227">
        <v>15050000</v>
      </c>
      <c r="AO39" s="227">
        <v>15050000</v>
      </c>
      <c r="AP39" s="227">
        <v>15050000</v>
      </c>
      <c r="AQ39" s="227">
        <v>15050000</v>
      </c>
      <c r="AR39" s="112" t="s">
        <v>129</v>
      </c>
      <c r="AS39" s="42">
        <v>34</v>
      </c>
      <c r="AT39" s="25" t="s">
        <v>96</v>
      </c>
    </row>
    <row r="40" spans="1:46">
      <c r="A40" s="44">
        <v>35</v>
      </c>
      <c r="B40" s="58" t="s">
        <v>120</v>
      </c>
      <c r="C40" s="57" t="s">
        <v>21</v>
      </c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7"/>
      <c r="U40" s="162"/>
      <c r="V40" s="162"/>
      <c r="W40" s="162"/>
      <c r="X40" s="168"/>
      <c r="Y40" s="16">
        <v>595545</v>
      </c>
      <c r="Z40" s="20">
        <v>4511632</v>
      </c>
      <c r="AA40" s="20">
        <v>5509055</v>
      </c>
      <c r="AB40" s="20">
        <v>8283455</v>
      </c>
      <c r="AC40" s="20">
        <v>8327498</v>
      </c>
      <c r="AD40" s="20">
        <v>8667749</v>
      </c>
      <c r="AE40" s="20">
        <v>11528897</v>
      </c>
      <c r="AF40" s="169">
        <v>11750720</v>
      </c>
      <c r="AG40" s="169">
        <v>13241249</v>
      </c>
      <c r="AH40" s="169">
        <v>15051419</v>
      </c>
      <c r="AI40" s="169">
        <v>16605825</v>
      </c>
      <c r="AJ40" s="169">
        <v>120000</v>
      </c>
      <c r="AK40" s="169">
        <v>590000</v>
      </c>
      <c r="AL40" s="169">
        <v>1117426</v>
      </c>
      <c r="AM40" s="224"/>
      <c r="AN40" s="169">
        <v>336502</v>
      </c>
      <c r="AO40" s="169">
        <v>1290975</v>
      </c>
      <c r="AP40" s="169">
        <v>1510968</v>
      </c>
      <c r="AQ40" s="169">
        <v>1419298</v>
      </c>
      <c r="AR40" s="72" t="s">
        <v>130</v>
      </c>
      <c r="AS40" s="42">
        <v>35</v>
      </c>
      <c r="AT40" s="25" t="s">
        <v>97</v>
      </c>
    </row>
    <row r="41" spans="1:46">
      <c r="A41" s="44">
        <v>36</v>
      </c>
      <c r="B41" s="58" t="s">
        <v>228</v>
      </c>
      <c r="C41" s="57" t="s">
        <v>127</v>
      </c>
      <c r="D41" s="170"/>
      <c r="E41" s="170"/>
      <c r="F41" s="170"/>
      <c r="G41" s="170"/>
      <c r="H41" s="170"/>
      <c r="I41" s="170"/>
      <c r="J41" s="170"/>
      <c r="K41" s="170"/>
      <c r="L41" s="21">
        <v>32</v>
      </c>
      <c r="M41" s="21">
        <v>52</v>
      </c>
      <c r="N41" s="21">
        <v>53</v>
      </c>
      <c r="O41" s="21">
        <v>177</v>
      </c>
      <c r="P41" s="21">
        <v>0</v>
      </c>
      <c r="Q41" s="21">
        <v>83</v>
      </c>
      <c r="R41" s="21">
        <v>72</v>
      </c>
      <c r="S41" s="21">
        <v>324</v>
      </c>
      <c r="T41" s="16">
        <v>131</v>
      </c>
      <c r="U41" s="21">
        <v>154</v>
      </c>
      <c r="V41" s="21">
        <v>111</v>
      </c>
      <c r="W41" s="21">
        <v>112</v>
      </c>
      <c r="X41" s="80">
        <v>52</v>
      </c>
      <c r="Y41" s="16">
        <v>52</v>
      </c>
      <c r="Z41" s="20">
        <v>150</v>
      </c>
      <c r="AA41" s="20">
        <v>255</v>
      </c>
      <c r="AB41" s="20">
        <v>2</v>
      </c>
      <c r="AC41" s="20">
        <v>50</v>
      </c>
      <c r="AD41" s="20">
        <v>151</v>
      </c>
      <c r="AE41" s="20">
        <v>197</v>
      </c>
      <c r="AF41" s="8">
        <v>50</v>
      </c>
      <c r="AG41" s="8">
        <v>121</v>
      </c>
      <c r="AH41" s="8">
        <v>130</v>
      </c>
      <c r="AI41" s="8">
        <v>196</v>
      </c>
      <c r="AJ41" s="8">
        <v>50</v>
      </c>
      <c r="AK41" s="8">
        <v>100</v>
      </c>
      <c r="AL41" s="8">
        <v>150</v>
      </c>
      <c r="AM41" s="8">
        <v>292</v>
      </c>
      <c r="AN41" s="8">
        <v>50</v>
      </c>
      <c r="AO41" s="8">
        <v>150</v>
      </c>
      <c r="AP41" s="8">
        <v>150</v>
      </c>
      <c r="AQ41" s="8">
        <v>248</v>
      </c>
      <c r="AR41" s="72" t="s">
        <v>229</v>
      </c>
      <c r="AS41" s="42">
        <v>36</v>
      </c>
      <c r="AT41" s="25" t="s">
        <v>98</v>
      </c>
    </row>
    <row r="42" spans="1:46">
      <c r="A42" s="44">
        <v>37</v>
      </c>
      <c r="B42" s="58" t="s">
        <v>121</v>
      </c>
      <c r="C42" s="57" t="s">
        <v>127</v>
      </c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1"/>
      <c r="U42" s="170"/>
      <c r="V42" s="170"/>
      <c r="W42" s="170"/>
      <c r="X42" s="80">
        <v>221</v>
      </c>
      <c r="Y42" s="16">
        <v>434</v>
      </c>
      <c r="Z42" s="20">
        <v>604</v>
      </c>
      <c r="AA42" s="20">
        <v>4400</v>
      </c>
      <c r="AB42" s="20">
        <v>996</v>
      </c>
      <c r="AC42" s="20">
        <v>3720</v>
      </c>
      <c r="AD42" s="20">
        <v>4142</v>
      </c>
      <c r="AE42" s="20">
        <v>8705</v>
      </c>
      <c r="AF42" s="8">
        <v>3137</v>
      </c>
      <c r="AG42" s="8">
        <v>2469</v>
      </c>
      <c r="AH42" s="8">
        <v>18009</v>
      </c>
      <c r="AI42" s="8">
        <v>84125</v>
      </c>
      <c r="AJ42" s="8">
        <v>32727</v>
      </c>
      <c r="AK42" s="8">
        <v>30887</v>
      </c>
      <c r="AL42" s="8">
        <v>447967</v>
      </c>
      <c r="AM42" s="8">
        <v>433094</v>
      </c>
      <c r="AN42" s="8">
        <v>293954</v>
      </c>
      <c r="AO42" s="8">
        <v>177571</v>
      </c>
      <c r="AP42" s="8">
        <v>151087</v>
      </c>
      <c r="AQ42" s="8">
        <v>362345</v>
      </c>
      <c r="AR42" s="72" t="s">
        <v>131</v>
      </c>
      <c r="AS42" s="42">
        <v>37</v>
      </c>
      <c r="AT42" s="25" t="s">
        <v>99</v>
      </c>
    </row>
    <row r="43" spans="1:46">
      <c r="A43" s="44">
        <v>38</v>
      </c>
      <c r="B43" s="59" t="s">
        <v>122</v>
      </c>
      <c r="C43" s="57" t="s">
        <v>21</v>
      </c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21">
        <v>1218165</v>
      </c>
      <c r="Q43" s="21">
        <v>2454968</v>
      </c>
      <c r="R43" s="21">
        <v>3797547</v>
      </c>
      <c r="S43" s="21">
        <v>4440028</v>
      </c>
      <c r="T43" s="16">
        <v>1353695</v>
      </c>
      <c r="U43" s="21">
        <v>2691410</v>
      </c>
      <c r="V43" s="21">
        <v>4139041</v>
      </c>
      <c r="W43" s="21">
        <v>4729876</v>
      </c>
      <c r="X43" s="80">
        <v>1518445</v>
      </c>
      <c r="Y43" s="16">
        <v>2303614</v>
      </c>
      <c r="Z43" s="20">
        <v>3833147</v>
      </c>
      <c r="AA43" s="20">
        <v>6059536</v>
      </c>
      <c r="AB43" s="20">
        <v>1751096</v>
      </c>
      <c r="AC43" s="20">
        <v>3542072</v>
      </c>
      <c r="AD43" s="20">
        <v>5625551</v>
      </c>
      <c r="AE43" s="20">
        <v>7544963</v>
      </c>
      <c r="AF43" s="8">
        <v>2060846</v>
      </c>
      <c r="AG43" s="8">
        <v>3803493</v>
      </c>
      <c r="AH43" s="8">
        <v>5665484</v>
      </c>
      <c r="AI43" s="8">
        <v>7619162</v>
      </c>
      <c r="AJ43" s="8">
        <v>517885</v>
      </c>
      <c r="AK43" s="8">
        <v>1917511</v>
      </c>
      <c r="AL43" s="8">
        <v>3212114</v>
      </c>
      <c r="AM43" s="8">
        <v>4643344</v>
      </c>
      <c r="AN43" s="8">
        <v>1210987</v>
      </c>
      <c r="AO43" s="8">
        <v>2396562</v>
      </c>
      <c r="AP43" s="8">
        <v>3791858</v>
      </c>
      <c r="AQ43" s="8">
        <v>4948993</v>
      </c>
      <c r="AR43" s="72" t="s">
        <v>67</v>
      </c>
      <c r="AS43" s="42">
        <v>38</v>
      </c>
      <c r="AT43" s="25" t="s">
        <v>100</v>
      </c>
    </row>
    <row r="44" spans="1:46">
      <c r="A44" s="44">
        <v>39</v>
      </c>
      <c r="B44" s="59" t="s">
        <v>123</v>
      </c>
      <c r="C44" s="57" t="s">
        <v>21</v>
      </c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21">
        <v>107866</v>
      </c>
      <c r="O44" s="21">
        <v>199167</v>
      </c>
      <c r="P44" s="21">
        <v>69135</v>
      </c>
      <c r="Q44" s="21">
        <v>15973</v>
      </c>
      <c r="R44" s="21">
        <v>13903</v>
      </c>
      <c r="S44" s="21">
        <v>458101</v>
      </c>
      <c r="T44" s="16">
        <v>15163</v>
      </c>
      <c r="U44" s="21">
        <v>88577</v>
      </c>
      <c r="V44" s="21">
        <v>72938</v>
      </c>
      <c r="W44" s="21">
        <v>645790</v>
      </c>
      <c r="X44" s="80">
        <v>647087</v>
      </c>
      <c r="Y44" s="16">
        <v>384718</v>
      </c>
      <c r="Z44" s="20">
        <v>582610</v>
      </c>
      <c r="AA44" s="20">
        <v>151559</v>
      </c>
      <c r="AB44" s="20">
        <v>502221</v>
      </c>
      <c r="AC44" s="20">
        <v>858721</v>
      </c>
      <c r="AD44" s="20">
        <v>304606</v>
      </c>
      <c r="AE44" s="20">
        <v>292676</v>
      </c>
      <c r="AF44" s="8">
        <v>351759</v>
      </c>
      <c r="AG44" s="8">
        <v>654294</v>
      </c>
      <c r="AH44" s="8">
        <v>439250</v>
      </c>
      <c r="AI44" s="8">
        <v>656286</v>
      </c>
      <c r="AJ44" s="8">
        <v>118324</v>
      </c>
      <c r="AK44" s="8">
        <v>840485</v>
      </c>
      <c r="AL44" s="8">
        <v>1720000</v>
      </c>
      <c r="AM44" s="180"/>
      <c r="AN44" s="8">
        <v>240250</v>
      </c>
      <c r="AO44" s="8">
        <v>463521</v>
      </c>
      <c r="AP44" s="8">
        <v>1293087</v>
      </c>
      <c r="AQ44" s="8">
        <v>2220272</v>
      </c>
      <c r="AR44" s="72" t="s">
        <v>132</v>
      </c>
      <c r="AS44" s="42">
        <v>39</v>
      </c>
      <c r="AT44" s="25" t="s">
        <v>101</v>
      </c>
    </row>
    <row r="45" spans="1:46">
      <c r="A45" s="44">
        <v>40</v>
      </c>
      <c r="B45" s="59" t="s">
        <v>178</v>
      </c>
      <c r="C45" s="57" t="s">
        <v>21</v>
      </c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21">
        <v>3616</v>
      </c>
      <c r="Q45" s="21">
        <v>5836</v>
      </c>
      <c r="R45" s="21">
        <v>7702</v>
      </c>
      <c r="S45" s="21">
        <v>11107</v>
      </c>
      <c r="T45" s="16">
        <v>15916</v>
      </c>
      <c r="U45" s="21">
        <v>18867</v>
      </c>
      <c r="V45" s="21">
        <v>23564</v>
      </c>
      <c r="W45" s="21">
        <v>28048</v>
      </c>
      <c r="X45" s="80">
        <v>32323</v>
      </c>
      <c r="Y45" s="16">
        <v>32680</v>
      </c>
      <c r="Z45" s="20">
        <v>34829</v>
      </c>
      <c r="AA45" s="20">
        <v>38858</v>
      </c>
      <c r="AB45" s="20">
        <v>42676</v>
      </c>
      <c r="AC45" s="20">
        <v>46074</v>
      </c>
      <c r="AD45" s="20">
        <v>48048</v>
      </c>
      <c r="AE45" s="20">
        <v>52409</v>
      </c>
      <c r="AF45" s="8">
        <v>56652</v>
      </c>
      <c r="AG45" s="8">
        <v>60290</v>
      </c>
      <c r="AH45" s="8">
        <v>63418</v>
      </c>
      <c r="AI45" s="8">
        <v>66646</v>
      </c>
      <c r="AJ45" s="180"/>
      <c r="AK45" s="180"/>
      <c r="AL45" s="180"/>
      <c r="AM45" s="180"/>
      <c r="AN45" s="180"/>
      <c r="AO45" s="180"/>
      <c r="AP45" s="180"/>
      <c r="AQ45" s="180"/>
      <c r="AR45" s="72" t="s">
        <v>66</v>
      </c>
      <c r="AS45" s="42">
        <v>40</v>
      </c>
      <c r="AT45" s="25" t="s">
        <v>91</v>
      </c>
    </row>
    <row r="46" spans="1:46">
      <c r="A46" s="44">
        <v>41</v>
      </c>
      <c r="B46" s="42"/>
      <c r="C46" s="57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2"/>
      <c r="U46" s="21"/>
      <c r="V46" s="21"/>
      <c r="W46" s="21"/>
      <c r="X46" s="17"/>
      <c r="Y46" s="18"/>
      <c r="Z46" s="19"/>
      <c r="AA46" s="19"/>
      <c r="AB46" s="20"/>
      <c r="AC46" s="20"/>
      <c r="AD46" s="20"/>
      <c r="AE46" s="20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6"/>
      <c r="AS46" s="42">
        <v>41</v>
      </c>
      <c r="AT46" s="25"/>
    </row>
    <row r="47" spans="1:46">
      <c r="A47" s="44">
        <v>42</v>
      </c>
      <c r="B47" s="56" t="s">
        <v>24</v>
      </c>
      <c r="C47" s="41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74" t="s">
        <v>28</v>
      </c>
      <c r="AS47" s="42">
        <v>42</v>
      </c>
      <c r="AT47" s="25"/>
    </row>
    <row r="48" spans="1:46">
      <c r="A48" s="44">
        <v>43</v>
      </c>
      <c r="B48" s="58" t="s">
        <v>124</v>
      </c>
      <c r="C48" s="41" t="s">
        <v>7</v>
      </c>
      <c r="D48" s="13">
        <v>505947</v>
      </c>
      <c r="E48" s="13">
        <v>474981</v>
      </c>
      <c r="F48" s="13">
        <v>697054</v>
      </c>
      <c r="G48" s="13">
        <v>650573</v>
      </c>
      <c r="H48" s="13">
        <v>854010</v>
      </c>
      <c r="I48" s="13">
        <v>903612</v>
      </c>
      <c r="J48" s="13">
        <v>979593</v>
      </c>
      <c r="K48" s="13">
        <v>990524</v>
      </c>
      <c r="L48" s="13">
        <v>946648</v>
      </c>
      <c r="M48" s="13">
        <v>1029196</v>
      </c>
      <c r="N48" s="13">
        <v>1177526</v>
      </c>
      <c r="O48" s="13">
        <v>1285754</v>
      </c>
      <c r="P48" s="13">
        <v>1314239</v>
      </c>
      <c r="Q48" s="13">
        <v>1294522</v>
      </c>
      <c r="R48" s="13">
        <v>1517375</v>
      </c>
      <c r="S48" s="13">
        <v>1423383</v>
      </c>
      <c r="T48" s="13">
        <v>1422332</v>
      </c>
      <c r="U48" s="13">
        <v>1989599</v>
      </c>
      <c r="V48" s="13">
        <v>1638370</v>
      </c>
      <c r="W48" s="13">
        <v>2386947</v>
      </c>
      <c r="X48" s="13">
        <v>1162425</v>
      </c>
      <c r="Y48" s="13">
        <v>1577597</v>
      </c>
      <c r="Z48" s="13">
        <v>1577597</v>
      </c>
      <c r="AA48" s="13">
        <v>1577597</v>
      </c>
      <c r="AB48" s="13">
        <v>1843601</v>
      </c>
      <c r="AC48" s="13">
        <v>1556370</v>
      </c>
      <c r="AD48" s="13">
        <v>1583091</v>
      </c>
      <c r="AE48" s="23">
        <v>1691616</v>
      </c>
      <c r="AF48" s="23">
        <v>1091841</v>
      </c>
      <c r="AG48" s="23">
        <v>1855130</v>
      </c>
      <c r="AH48" s="23">
        <v>1758673</v>
      </c>
      <c r="AI48" s="23">
        <v>1758673</v>
      </c>
      <c r="AJ48" s="179"/>
      <c r="AK48" s="179"/>
      <c r="AL48" s="179"/>
      <c r="AM48" s="179"/>
      <c r="AN48" s="179"/>
      <c r="AO48" s="179"/>
      <c r="AP48" s="179"/>
      <c r="AQ48" s="179"/>
      <c r="AR48" s="72" t="s">
        <v>133</v>
      </c>
      <c r="AS48" s="42">
        <v>43</v>
      </c>
      <c r="AT48" s="25" t="s">
        <v>213</v>
      </c>
    </row>
    <row r="49" spans="1:46">
      <c r="A49" s="44">
        <v>44</v>
      </c>
      <c r="B49" s="58" t="s">
        <v>125</v>
      </c>
      <c r="C49" s="41" t="s">
        <v>12</v>
      </c>
      <c r="D49" s="14">
        <v>0.99539999999999995</v>
      </c>
      <c r="E49" s="14">
        <v>0.98619999999999997</v>
      </c>
      <c r="F49" s="14">
        <v>0.96440000000000003</v>
      </c>
      <c r="G49" s="14">
        <v>0.97219999999999995</v>
      </c>
      <c r="H49" s="14">
        <v>0.95489999999999997</v>
      </c>
      <c r="I49" s="14">
        <v>0.95930000000000004</v>
      </c>
      <c r="J49" s="14">
        <v>0.97060000000000002</v>
      </c>
      <c r="K49" s="14">
        <v>0.95340000000000003</v>
      </c>
      <c r="L49" s="14">
        <v>0.95850000000000002</v>
      </c>
      <c r="M49" s="14">
        <v>0.92379999999999995</v>
      </c>
      <c r="N49" s="14">
        <v>0.94479999999999997</v>
      </c>
      <c r="O49" s="14">
        <v>0.94940000000000002</v>
      </c>
      <c r="P49" s="14">
        <v>0.90459999999999996</v>
      </c>
      <c r="Q49" s="14">
        <v>0.89190000000000003</v>
      </c>
      <c r="R49" s="14">
        <v>0.89349999999999996</v>
      </c>
      <c r="S49" s="14">
        <v>0.91620000000000001</v>
      </c>
      <c r="T49" s="14">
        <v>0.90859999999999996</v>
      </c>
      <c r="U49" s="14">
        <v>0.89290000000000003</v>
      </c>
      <c r="V49" s="14">
        <v>0.93430000000000002</v>
      </c>
      <c r="W49" s="14">
        <v>0.94540000000000002</v>
      </c>
      <c r="X49" s="14">
        <v>0.95720000000000005</v>
      </c>
      <c r="Y49" s="14">
        <v>0.96840000000000004</v>
      </c>
      <c r="Z49" s="14">
        <v>0.96840000000000004</v>
      </c>
      <c r="AA49" s="14">
        <v>0.96840000000000004</v>
      </c>
      <c r="AB49" s="14">
        <v>0.9788</v>
      </c>
      <c r="AC49" s="14">
        <v>0.97699999999999998</v>
      </c>
      <c r="AD49" s="14">
        <v>0.97929999999999995</v>
      </c>
      <c r="AE49" s="24">
        <v>0.97899999999999998</v>
      </c>
      <c r="AF49" s="24">
        <v>0.96819999999999995</v>
      </c>
      <c r="AG49" s="24">
        <v>0.96399999999999997</v>
      </c>
      <c r="AH49" s="24">
        <v>0.96150000000000002</v>
      </c>
      <c r="AI49" s="24">
        <v>0.96309999999999996</v>
      </c>
      <c r="AJ49" s="225"/>
      <c r="AK49" s="225"/>
      <c r="AL49" s="225"/>
      <c r="AM49" s="225"/>
      <c r="AN49" s="225"/>
      <c r="AO49" s="225"/>
      <c r="AP49" s="225"/>
      <c r="AQ49" s="225"/>
      <c r="AR49" s="72" t="s">
        <v>134</v>
      </c>
      <c r="AS49" s="42">
        <v>44</v>
      </c>
      <c r="AT49" s="25" t="s">
        <v>213</v>
      </c>
    </row>
    <row r="50" spans="1:46">
      <c r="A50" s="44">
        <v>45</v>
      </c>
      <c r="B50" s="58" t="s">
        <v>126</v>
      </c>
      <c r="C50" s="41" t="s">
        <v>12</v>
      </c>
      <c r="D50" s="14">
        <v>1.12E-2</v>
      </c>
      <c r="E50" s="14">
        <v>2.3999999999999998E-3</v>
      </c>
      <c r="F50" s="14">
        <v>6.7000000000000002E-3</v>
      </c>
      <c r="G50" s="14">
        <v>4.1500000000000002E-2</v>
      </c>
      <c r="H50" s="14">
        <v>1.0500000000000001E-2</v>
      </c>
      <c r="I50" s="14">
        <f>(I67-I68)</f>
        <v>1.7999999999999995E-2</v>
      </c>
      <c r="J50" s="14">
        <f t="shared" ref="J50:AQ50" si="0">(J67-J68)</f>
        <v>1.9300000000000001E-2</v>
      </c>
      <c r="K50" s="14">
        <f t="shared" si="0"/>
        <v>1.7299999999999999E-2</v>
      </c>
      <c r="L50" s="14">
        <f t="shared" si="0"/>
        <v>1.14E-2</v>
      </c>
      <c r="M50" s="14">
        <f t="shared" si="0"/>
        <v>3.7999999999999978E-3</v>
      </c>
      <c r="N50" s="14">
        <f t="shared" si="0"/>
        <v>5.3000000000000061E-3</v>
      </c>
      <c r="O50" s="14">
        <f t="shared" si="0"/>
        <v>6.4000000000000029E-3</v>
      </c>
      <c r="P50" s="14">
        <f t="shared" si="0"/>
        <v>8.5000000000000006E-3</v>
      </c>
      <c r="Q50" s="14">
        <f t="shared" si="0"/>
        <v>2.1299999999999999E-2</v>
      </c>
      <c r="R50" s="14">
        <f t="shared" si="0"/>
        <v>2.8700000000000003E-2</v>
      </c>
      <c r="S50" s="14">
        <f t="shared" si="0"/>
        <v>2.8699999999999996E-2</v>
      </c>
      <c r="T50" s="14">
        <f t="shared" si="0"/>
        <v>3.5199999999999995E-2</v>
      </c>
      <c r="U50" s="14">
        <f t="shared" si="0"/>
        <v>2.6799999999999997E-2</v>
      </c>
      <c r="V50" s="14">
        <f t="shared" si="0"/>
        <v>1.8599999999999998E-2</v>
      </c>
      <c r="W50" s="14">
        <f t="shared" si="0"/>
        <v>2.2800000000000004E-2</v>
      </c>
      <c r="X50" s="14">
        <f t="shared" si="0"/>
        <v>1.5399999999999997E-2</v>
      </c>
      <c r="Y50" s="14">
        <f t="shared" si="0"/>
        <v>2.2900000000000004E-2</v>
      </c>
      <c r="Z50" s="14">
        <f t="shared" si="0"/>
        <v>2.58E-2</v>
      </c>
      <c r="AA50" s="14">
        <f t="shared" si="0"/>
        <v>2.07E-2</v>
      </c>
      <c r="AB50" s="14">
        <f t="shared" si="0"/>
        <v>2.1300000000000003E-2</v>
      </c>
      <c r="AC50" s="14">
        <f t="shared" si="0"/>
        <v>2.1700000000000004E-2</v>
      </c>
      <c r="AD50" s="14">
        <f t="shared" si="0"/>
        <v>1.9000000000000003E-2</v>
      </c>
      <c r="AE50" s="14">
        <f t="shared" si="0"/>
        <v>1.6300000000000002E-2</v>
      </c>
      <c r="AF50" s="14">
        <f t="shared" si="0"/>
        <v>8.6000000000000035E-3</v>
      </c>
      <c r="AG50" s="14">
        <f t="shared" si="0"/>
        <v>-8.4999999999999937E-3</v>
      </c>
      <c r="AH50" s="14">
        <f t="shared" si="0"/>
        <v>-1.6999999999999994E-2</v>
      </c>
      <c r="AI50" s="14">
        <f t="shared" si="0"/>
        <v>-1.0000000000000286E-4</v>
      </c>
      <c r="AJ50" s="14">
        <f t="shared" si="0"/>
        <v>7.8000000000000014E-3</v>
      </c>
      <c r="AK50" s="14">
        <f t="shared" si="0"/>
        <v>2.23E-2</v>
      </c>
      <c r="AL50" s="14">
        <f t="shared" si="0"/>
        <v>3.4700000000000002E-2</v>
      </c>
      <c r="AM50" s="14">
        <f t="shared" si="0"/>
        <v>3.39E-2</v>
      </c>
      <c r="AN50" s="14">
        <f t="shared" si="0"/>
        <v>2.9499999999999998E-2</v>
      </c>
      <c r="AO50" s="14">
        <f t="shared" si="0"/>
        <v>3.2399999999999998E-2</v>
      </c>
      <c r="AP50" s="14">
        <f t="shared" si="0"/>
        <v>4.1599999999999998E-2</v>
      </c>
      <c r="AQ50" s="14">
        <f t="shared" si="0"/>
        <v>4.4299999999999999E-2</v>
      </c>
      <c r="AR50" s="72" t="s">
        <v>135</v>
      </c>
      <c r="AS50" s="42">
        <v>45</v>
      </c>
      <c r="AT50" s="25" t="s">
        <v>102</v>
      </c>
    </row>
    <row r="53" spans="1:46">
      <c r="A53" s="55" t="s">
        <v>180</v>
      </c>
      <c r="B53" s="49"/>
    </row>
    <row r="54" spans="1:46">
      <c r="A54" s="44">
        <v>1</v>
      </c>
      <c r="B54" s="48" t="s">
        <v>181</v>
      </c>
      <c r="C54" s="25"/>
      <c r="D54" s="152">
        <f>(SUM(D55:D56)-D16)</f>
        <v>0</v>
      </c>
      <c r="E54" s="152">
        <f t="shared" ref="E54:AG54" si="1">(SUM(E55:E56)-E16)</f>
        <v>0</v>
      </c>
      <c r="F54" s="152">
        <f t="shared" si="1"/>
        <v>0</v>
      </c>
      <c r="G54" s="152">
        <f t="shared" si="1"/>
        <v>0</v>
      </c>
      <c r="H54" s="152">
        <f t="shared" si="1"/>
        <v>0</v>
      </c>
      <c r="I54" s="152">
        <f t="shared" si="1"/>
        <v>0</v>
      </c>
      <c r="J54" s="152">
        <f t="shared" si="1"/>
        <v>0</v>
      </c>
      <c r="K54" s="152">
        <f t="shared" si="1"/>
        <v>0</v>
      </c>
      <c r="L54" s="152">
        <f t="shared" si="1"/>
        <v>0</v>
      </c>
      <c r="M54" s="152">
        <f t="shared" si="1"/>
        <v>0</v>
      </c>
      <c r="N54" s="152">
        <f t="shared" si="1"/>
        <v>0</v>
      </c>
      <c r="O54" s="152">
        <f t="shared" si="1"/>
        <v>0</v>
      </c>
      <c r="P54" s="152">
        <f t="shared" si="1"/>
        <v>0</v>
      </c>
      <c r="Q54" s="152">
        <f t="shared" si="1"/>
        <v>0</v>
      </c>
      <c r="R54" s="152">
        <f t="shared" si="1"/>
        <v>0</v>
      </c>
      <c r="S54" s="152">
        <f t="shared" si="1"/>
        <v>0</v>
      </c>
      <c r="T54" s="152">
        <f t="shared" si="1"/>
        <v>0</v>
      </c>
      <c r="U54" s="152">
        <f t="shared" si="1"/>
        <v>0</v>
      </c>
      <c r="V54" s="152">
        <f t="shared" si="1"/>
        <v>0</v>
      </c>
      <c r="W54" s="152">
        <f t="shared" si="1"/>
        <v>0</v>
      </c>
      <c r="X54" s="152">
        <f t="shared" si="1"/>
        <v>0</v>
      </c>
      <c r="Y54" s="152">
        <f t="shared" si="1"/>
        <v>0</v>
      </c>
      <c r="Z54" s="152">
        <f t="shared" si="1"/>
        <v>0</v>
      </c>
      <c r="AA54" s="152">
        <f t="shared" si="1"/>
        <v>0</v>
      </c>
      <c r="AB54" s="152">
        <f t="shared" si="1"/>
        <v>0</v>
      </c>
      <c r="AC54" s="152">
        <f t="shared" si="1"/>
        <v>0</v>
      </c>
      <c r="AD54" s="152">
        <f t="shared" si="1"/>
        <v>0</v>
      </c>
      <c r="AE54" s="152">
        <f t="shared" si="1"/>
        <v>0</v>
      </c>
      <c r="AF54" s="152">
        <f t="shared" si="1"/>
        <v>0</v>
      </c>
      <c r="AG54" s="152">
        <f t="shared" si="1"/>
        <v>0</v>
      </c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49"/>
      <c r="AS54" s="42">
        <v>1</v>
      </c>
      <c r="AT54" s="25"/>
    </row>
    <row r="55" spans="1:46">
      <c r="A55" s="44">
        <v>2</v>
      </c>
      <c r="B55" s="58" t="s">
        <v>182</v>
      </c>
      <c r="C55" s="25" t="s">
        <v>11</v>
      </c>
      <c r="D55" s="13">
        <v>146462811</v>
      </c>
      <c r="E55" s="13">
        <v>148718847</v>
      </c>
      <c r="F55" s="13">
        <v>152532054</v>
      </c>
      <c r="G55" s="13">
        <v>158019924</v>
      </c>
      <c r="H55" s="13">
        <v>161809728</v>
      </c>
      <c r="I55" s="13">
        <v>166663011</v>
      </c>
      <c r="J55" s="13">
        <v>171766976</v>
      </c>
      <c r="K55" s="13">
        <v>179553275</v>
      </c>
      <c r="L55" s="13">
        <v>184800664</v>
      </c>
      <c r="M55" s="13">
        <v>196065966</v>
      </c>
      <c r="N55" s="13">
        <v>207921972</v>
      </c>
      <c r="O55" s="13">
        <v>220226996</v>
      </c>
      <c r="P55" s="13">
        <v>229706673</v>
      </c>
      <c r="Q55" s="13">
        <v>237047344</v>
      </c>
      <c r="R55" s="13">
        <v>242290255</v>
      </c>
      <c r="S55" s="13">
        <v>251398114</v>
      </c>
      <c r="T55" s="13">
        <v>257189852</v>
      </c>
      <c r="U55" s="13">
        <v>263516730</v>
      </c>
      <c r="V55" s="13">
        <v>268564227</v>
      </c>
      <c r="W55" s="13">
        <v>274852195</v>
      </c>
      <c r="X55" s="13">
        <v>279068389</v>
      </c>
      <c r="Y55" s="13">
        <v>289705360</v>
      </c>
      <c r="Z55" s="13">
        <v>305957521</v>
      </c>
      <c r="AA55" s="13">
        <v>319734971</v>
      </c>
      <c r="AB55" s="13">
        <v>323648075</v>
      </c>
      <c r="AC55" s="13">
        <v>323699783</v>
      </c>
      <c r="AD55" s="13">
        <v>338178885</v>
      </c>
      <c r="AE55" s="13">
        <v>350985444</v>
      </c>
      <c r="AF55" s="13">
        <v>417030714</v>
      </c>
      <c r="AG55" s="13">
        <v>447451427</v>
      </c>
      <c r="AH55" s="23">
        <v>444784063</v>
      </c>
      <c r="AI55" s="23">
        <v>456725904</v>
      </c>
      <c r="AJ55" s="23">
        <v>458692453</v>
      </c>
      <c r="AK55" s="23">
        <v>466934551</v>
      </c>
      <c r="AL55" s="23">
        <v>479469339</v>
      </c>
      <c r="AM55" s="23">
        <v>502839080</v>
      </c>
      <c r="AN55" s="23">
        <v>512570156</v>
      </c>
      <c r="AO55" s="179"/>
      <c r="AP55" s="179"/>
      <c r="AQ55" s="179"/>
      <c r="AR55" s="76" t="s">
        <v>198</v>
      </c>
      <c r="AS55" s="42">
        <v>2</v>
      </c>
      <c r="AT55" s="25" t="s">
        <v>93</v>
      </c>
    </row>
    <row r="56" spans="1:46">
      <c r="A56" s="44">
        <v>3</v>
      </c>
      <c r="B56" s="58" t="s">
        <v>183</v>
      </c>
      <c r="C56" s="25" t="s">
        <v>11</v>
      </c>
      <c r="D56" s="150">
        <v>17128672</v>
      </c>
      <c r="E56" s="151">
        <v>14401538</v>
      </c>
      <c r="F56" s="151">
        <v>15392771</v>
      </c>
      <c r="G56" s="151">
        <v>17974552</v>
      </c>
      <c r="H56" s="151">
        <v>18011844</v>
      </c>
      <c r="I56" s="151">
        <v>17515746</v>
      </c>
      <c r="J56" s="151">
        <v>18354479</v>
      </c>
      <c r="K56" s="151">
        <v>19747947</v>
      </c>
      <c r="L56" s="151">
        <v>19979180</v>
      </c>
      <c r="M56" s="151">
        <v>20622413</v>
      </c>
      <c r="N56" s="151">
        <v>21393728</v>
      </c>
      <c r="O56" s="151">
        <v>22169168</v>
      </c>
      <c r="P56" s="151">
        <v>22884878</v>
      </c>
      <c r="Q56" s="151">
        <v>23513865</v>
      </c>
      <c r="R56" s="151">
        <v>23337770</v>
      </c>
      <c r="S56" s="151">
        <v>24365923</v>
      </c>
      <c r="T56" s="151">
        <v>25006739</v>
      </c>
      <c r="U56" s="151">
        <v>25566792</v>
      </c>
      <c r="V56" s="151">
        <v>26460401</v>
      </c>
      <c r="W56" s="151">
        <v>26845763</v>
      </c>
      <c r="X56" s="151">
        <v>27660531</v>
      </c>
      <c r="Y56" s="151">
        <v>28307309</v>
      </c>
      <c r="Z56" s="151">
        <v>29647778</v>
      </c>
      <c r="AA56" s="151">
        <v>30589979</v>
      </c>
      <c r="AB56" s="151">
        <v>31654941</v>
      </c>
      <c r="AC56" s="151">
        <v>37570781</v>
      </c>
      <c r="AD56" s="151">
        <v>34358078</v>
      </c>
      <c r="AE56" s="151">
        <v>35333650</v>
      </c>
      <c r="AF56" s="151">
        <v>36456703</v>
      </c>
      <c r="AG56" s="151">
        <v>37611857</v>
      </c>
      <c r="AH56" s="177">
        <v>49927040</v>
      </c>
      <c r="AI56" s="183">
        <v>51820437</v>
      </c>
      <c r="AJ56" s="183">
        <v>52513399</v>
      </c>
      <c r="AK56" s="183">
        <v>53928777</v>
      </c>
      <c r="AL56" s="183">
        <v>55650593</v>
      </c>
      <c r="AM56" s="183">
        <v>57075510</v>
      </c>
      <c r="AN56" s="183">
        <v>58104642</v>
      </c>
      <c r="AO56" s="226"/>
      <c r="AP56" s="226"/>
      <c r="AQ56" s="226"/>
      <c r="AR56" s="160" t="s">
        <v>197</v>
      </c>
      <c r="AS56" s="42">
        <v>3</v>
      </c>
      <c r="AT56" s="25" t="s">
        <v>93</v>
      </c>
    </row>
    <row r="57" spans="1:46">
      <c r="A57" s="44">
        <v>4</v>
      </c>
      <c r="B57" s="48" t="s">
        <v>184</v>
      </c>
      <c r="C57" s="25"/>
      <c r="D57" s="152">
        <f>(SUM(D58:D64)-D16)</f>
        <v>0</v>
      </c>
      <c r="E57" s="152">
        <f t="shared" ref="E57:AG57" si="2">(SUM(E58:E64)-E16)</f>
        <v>0</v>
      </c>
      <c r="F57" s="152">
        <f t="shared" si="2"/>
        <v>0</v>
      </c>
      <c r="G57" s="152">
        <f t="shared" si="2"/>
        <v>0</v>
      </c>
      <c r="H57" s="152">
        <f t="shared" si="2"/>
        <v>0</v>
      </c>
      <c r="I57" s="152">
        <f t="shared" si="2"/>
        <v>0</v>
      </c>
      <c r="J57" s="152">
        <f t="shared" si="2"/>
        <v>0</v>
      </c>
      <c r="K57" s="152">
        <f t="shared" si="2"/>
        <v>0</v>
      </c>
      <c r="L57" s="152">
        <f t="shared" si="2"/>
        <v>0</v>
      </c>
      <c r="M57" s="152">
        <f t="shared" si="2"/>
        <v>0</v>
      </c>
      <c r="N57" s="152">
        <f t="shared" si="2"/>
        <v>0</v>
      </c>
      <c r="O57" s="152">
        <f t="shared" si="2"/>
        <v>0</v>
      </c>
      <c r="P57" s="152">
        <f t="shared" si="2"/>
        <v>0</v>
      </c>
      <c r="Q57" s="152">
        <f t="shared" si="2"/>
        <v>0</v>
      </c>
      <c r="R57" s="152">
        <f t="shared" si="2"/>
        <v>0</v>
      </c>
      <c r="S57" s="152">
        <f t="shared" si="2"/>
        <v>0</v>
      </c>
      <c r="T57" s="152">
        <f t="shared" si="2"/>
        <v>0</v>
      </c>
      <c r="U57" s="152">
        <f t="shared" si="2"/>
        <v>0</v>
      </c>
      <c r="V57" s="152">
        <f t="shared" si="2"/>
        <v>0</v>
      </c>
      <c r="W57" s="152">
        <f t="shared" si="2"/>
        <v>0</v>
      </c>
      <c r="X57" s="152">
        <f t="shared" si="2"/>
        <v>0</v>
      </c>
      <c r="Y57" s="152">
        <f t="shared" si="2"/>
        <v>0</v>
      </c>
      <c r="Z57" s="152">
        <f t="shared" si="2"/>
        <v>0</v>
      </c>
      <c r="AA57" s="152">
        <f t="shared" si="2"/>
        <v>0</v>
      </c>
      <c r="AB57" s="152">
        <f t="shared" si="2"/>
        <v>0</v>
      </c>
      <c r="AC57" s="152">
        <f t="shared" si="2"/>
        <v>0</v>
      </c>
      <c r="AD57" s="152">
        <f t="shared" si="2"/>
        <v>0</v>
      </c>
      <c r="AE57" s="152">
        <f t="shared" si="2"/>
        <v>0</v>
      </c>
      <c r="AF57" s="152">
        <f t="shared" si="2"/>
        <v>0</v>
      </c>
      <c r="AG57" s="152">
        <f t="shared" si="2"/>
        <v>0</v>
      </c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3"/>
      <c r="AS57" s="174">
        <v>4</v>
      </c>
      <c r="AT57" s="25"/>
    </row>
    <row r="58" spans="1:46">
      <c r="A58" s="44">
        <v>5</v>
      </c>
      <c r="B58" s="58" t="s">
        <v>185</v>
      </c>
      <c r="C58" s="25" t="s">
        <v>11</v>
      </c>
      <c r="D58" s="13">
        <v>159974058</v>
      </c>
      <c r="E58" s="13">
        <v>159446900</v>
      </c>
      <c r="F58" s="13">
        <v>164130646</v>
      </c>
      <c r="G58" s="13">
        <v>171979078</v>
      </c>
      <c r="H58" s="13">
        <v>175904610</v>
      </c>
      <c r="I58" s="13">
        <v>180131145</v>
      </c>
      <c r="J58" s="13">
        <v>186039882</v>
      </c>
      <c r="K58" s="13">
        <v>195002326</v>
      </c>
      <c r="L58" s="13">
        <v>200555015</v>
      </c>
      <c r="M58" s="13">
        <v>212302871</v>
      </c>
      <c r="N58" s="13">
        <v>224854386</v>
      </c>
      <c r="O58" s="13">
        <v>237669878</v>
      </c>
      <c r="P58" s="13">
        <v>247912376</v>
      </c>
      <c r="Q58" s="13">
        <v>255741174</v>
      </c>
      <c r="R58" s="13">
        <v>260718486</v>
      </c>
      <c r="S58" s="13">
        <v>270632711</v>
      </c>
      <c r="T58" s="13">
        <v>277131693</v>
      </c>
      <c r="U58" s="13">
        <v>283865714</v>
      </c>
      <c r="V58" s="13">
        <v>289744120</v>
      </c>
      <c r="W58" s="13">
        <v>296187783</v>
      </c>
      <c r="X58" s="13">
        <v>301273188</v>
      </c>
      <c r="Y58" s="13">
        <v>312354921</v>
      </c>
      <c r="Z58" s="13">
        <v>329840846</v>
      </c>
      <c r="AA58" s="13">
        <v>344358083</v>
      </c>
      <c r="AB58" s="13">
        <v>349422348</v>
      </c>
      <c r="AC58" s="13">
        <v>355201828</v>
      </c>
      <c r="AD58" s="13">
        <v>366435231</v>
      </c>
      <c r="AE58" s="13">
        <v>379971653</v>
      </c>
      <c r="AF58" s="13">
        <v>447216762</v>
      </c>
      <c r="AG58" s="23">
        <v>478657513</v>
      </c>
      <c r="AH58" s="23">
        <v>488316214</v>
      </c>
      <c r="AI58" s="23">
        <v>501975037</v>
      </c>
      <c r="AJ58" s="23">
        <v>504724899</v>
      </c>
      <c r="AK58" s="23">
        <v>514252935</v>
      </c>
      <c r="AL58" s="23">
        <v>528483073</v>
      </c>
      <c r="AM58" s="23">
        <v>553098523</v>
      </c>
      <c r="AN58" s="23">
        <v>563862873</v>
      </c>
      <c r="AO58" s="179"/>
      <c r="AP58" s="179"/>
      <c r="AQ58" s="179"/>
      <c r="AR58" s="72" t="s">
        <v>199</v>
      </c>
      <c r="AS58" s="42">
        <v>5</v>
      </c>
      <c r="AT58" s="25" t="s">
        <v>93</v>
      </c>
    </row>
    <row r="59" spans="1:46">
      <c r="A59" s="44">
        <v>6</v>
      </c>
      <c r="B59" s="58" t="s">
        <v>186</v>
      </c>
      <c r="C59" s="25" t="s">
        <v>11</v>
      </c>
      <c r="D59" s="13">
        <v>1618424</v>
      </c>
      <c r="E59" s="13">
        <v>1647256</v>
      </c>
      <c r="F59" s="13">
        <v>1705925</v>
      </c>
      <c r="G59" s="13">
        <v>1809429</v>
      </c>
      <c r="H59" s="13">
        <v>1770479</v>
      </c>
      <c r="I59" s="13">
        <v>1834796</v>
      </c>
      <c r="J59" s="13">
        <v>1855997</v>
      </c>
      <c r="K59" s="13">
        <v>1952563</v>
      </c>
      <c r="L59" s="13">
        <v>1924974</v>
      </c>
      <c r="M59" s="13">
        <v>1998384</v>
      </c>
      <c r="N59" s="13">
        <v>2032263</v>
      </c>
      <c r="O59" s="13">
        <v>2172256</v>
      </c>
      <c r="P59" s="13">
        <v>2155571</v>
      </c>
      <c r="Q59" s="13">
        <v>2218731</v>
      </c>
      <c r="R59" s="13">
        <v>2257923</v>
      </c>
      <c r="S59" s="13">
        <v>2359266</v>
      </c>
      <c r="T59" s="13">
        <v>2323701</v>
      </c>
      <c r="U59" s="13">
        <v>2385816</v>
      </c>
      <c r="V59" s="13">
        <v>2411194</v>
      </c>
      <c r="W59" s="13">
        <v>2510518</v>
      </c>
      <c r="X59" s="13">
        <v>2466814</v>
      </c>
      <c r="Y59" s="13">
        <v>2565537</v>
      </c>
      <c r="Z59" s="13">
        <v>2612757</v>
      </c>
      <c r="AA59" s="13">
        <v>2707910</v>
      </c>
      <c r="AB59" s="13">
        <v>2670113</v>
      </c>
      <c r="AC59" s="13">
        <v>2762266</v>
      </c>
      <c r="AD59" s="13">
        <v>2773007</v>
      </c>
      <c r="AE59" s="13">
        <v>2895699</v>
      </c>
      <c r="AF59" s="13">
        <v>2863235</v>
      </c>
      <c r="AG59" s="23">
        <v>2932385</v>
      </c>
      <c r="AH59" s="23">
        <v>2926226</v>
      </c>
      <c r="AI59" s="23">
        <v>3009229</v>
      </c>
      <c r="AJ59" s="23">
        <v>2938375</v>
      </c>
      <c r="AK59" s="23">
        <v>2997752</v>
      </c>
      <c r="AL59" s="23">
        <v>2992062</v>
      </c>
      <c r="AM59" s="23">
        <v>3088965</v>
      </c>
      <c r="AN59" s="23">
        <v>3076968</v>
      </c>
      <c r="AO59" s="179"/>
      <c r="AP59" s="179"/>
      <c r="AQ59" s="179"/>
      <c r="AR59" s="72" t="s">
        <v>200</v>
      </c>
      <c r="AS59" s="42">
        <v>6</v>
      </c>
      <c r="AT59" s="25" t="s">
        <v>93</v>
      </c>
    </row>
    <row r="60" spans="1:46">
      <c r="A60" s="44">
        <v>7</v>
      </c>
      <c r="B60" s="58" t="s">
        <v>187</v>
      </c>
      <c r="C60" s="25" t="s">
        <v>11</v>
      </c>
      <c r="D60" s="13">
        <v>1089408</v>
      </c>
      <c r="E60" s="13">
        <v>1110539</v>
      </c>
      <c r="F60" s="13">
        <v>1149235</v>
      </c>
      <c r="G60" s="13">
        <v>1221577</v>
      </c>
      <c r="H60" s="13">
        <v>1191802</v>
      </c>
      <c r="I60" s="13">
        <v>1240467</v>
      </c>
      <c r="J60" s="13">
        <v>1246025</v>
      </c>
      <c r="K60" s="13">
        <v>1313244</v>
      </c>
      <c r="L60" s="13">
        <v>1290635</v>
      </c>
      <c r="M60" s="13">
        <v>1349428</v>
      </c>
      <c r="N60" s="13">
        <v>1372626</v>
      </c>
      <c r="O60" s="13">
        <v>1452939</v>
      </c>
      <c r="P60" s="13">
        <v>1446370</v>
      </c>
      <c r="Q60" s="13">
        <v>1499443</v>
      </c>
      <c r="R60" s="13">
        <v>1537465</v>
      </c>
      <c r="S60" s="13">
        <v>1607750</v>
      </c>
      <c r="T60" s="13">
        <v>1589471</v>
      </c>
      <c r="U60" s="13">
        <v>1643605</v>
      </c>
      <c r="V60" s="13">
        <v>1662975</v>
      </c>
      <c r="W60" s="13">
        <v>1741321</v>
      </c>
      <c r="X60" s="13">
        <v>1730284</v>
      </c>
      <c r="Y60" s="13">
        <v>1805065</v>
      </c>
      <c r="Z60" s="13">
        <v>1832590</v>
      </c>
      <c r="AA60" s="13">
        <v>1896498</v>
      </c>
      <c r="AB60" s="13">
        <v>1871568</v>
      </c>
      <c r="AC60" s="13">
        <v>1930122</v>
      </c>
      <c r="AD60" s="13">
        <v>1942061</v>
      </c>
      <c r="AE60" s="13">
        <v>2018222</v>
      </c>
      <c r="AF60" s="13">
        <v>1983881</v>
      </c>
      <c r="AG60" s="23">
        <v>2038201</v>
      </c>
      <c r="AH60" s="23">
        <v>2035033</v>
      </c>
      <c r="AI60" s="23">
        <v>2096771</v>
      </c>
      <c r="AJ60" s="23">
        <v>2091543</v>
      </c>
      <c r="AK60" s="23">
        <v>2130275</v>
      </c>
      <c r="AL60" s="23">
        <v>2144611</v>
      </c>
      <c r="AM60" s="23">
        <v>2190309</v>
      </c>
      <c r="AN60" s="23">
        <v>2191406</v>
      </c>
      <c r="AO60" s="179"/>
      <c r="AP60" s="179"/>
      <c r="AQ60" s="179"/>
      <c r="AR60" s="72" t="s">
        <v>201</v>
      </c>
      <c r="AS60" s="42">
        <v>7</v>
      </c>
      <c r="AT60" s="25" t="s">
        <v>93</v>
      </c>
    </row>
    <row r="61" spans="1:46">
      <c r="A61" s="44">
        <v>8</v>
      </c>
      <c r="B61" s="58" t="s">
        <v>188</v>
      </c>
      <c r="C61" s="25" t="s">
        <v>11</v>
      </c>
      <c r="D61" s="13">
        <v>463346</v>
      </c>
      <c r="E61" s="13">
        <v>465166</v>
      </c>
      <c r="F61" s="13">
        <v>475427</v>
      </c>
      <c r="G61" s="13">
        <v>500738</v>
      </c>
      <c r="H61" s="13">
        <v>489339</v>
      </c>
      <c r="I61" s="13">
        <v>500917</v>
      </c>
      <c r="J61" s="13">
        <v>503324</v>
      </c>
      <c r="K61" s="13">
        <v>527255</v>
      </c>
      <c r="L61" s="13">
        <v>514715</v>
      </c>
      <c r="M61" s="13">
        <v>538771</v>
      </c>
      <c r="N61" s="13">
        <v>549050</v>
      </c>
      <c r="O61" s="13">
        <v>580663</v>
      </c>
      <c r="P61" s="13">
        <v>569523</v>
      </c>
      <c r="Q61" s="13">
        <v>588197</v>
      </c>
      <c r="R61" s="13">
        <v>593824</v>
      </c>
      <c r="S61" s="13">
        <v>622553</v>
      </c>
      <c r="T61" s="13">
        <v>612081</v>
      </c>
      <c r="U61" s="13">
        <v>633744</v>
      </c>
      <c r="V61" s="13">
        <v>640979</v>
      </c>
      <c r="W61" s="13">
        <v>678102</v>
      </c>
      <c r="X61" s="13">
        <v>674016</v>
      </c>
      <c r="Y61" s="13">
        <v>692792</v>
      </c>
      <c r="Z61" s="13">
        <v>708648</v>
      </c>
      <c r="AA61" s="13">
        <v>736849</v>
      </c>
      <c r="AB61" s="13">
        <v>720047</v>
      </c>
      <c r="AC61" s="13">
        <v>739804</v>
      </c>
      <c r="AD61" s="13">
        <v>743103</v>
      </c>
      <c r="AE61" s="13">
        <v>773072</v>
      </c>
      <c r="AF61" s="13">
        <v>762415</v>
      </c>
      <c r="AG61" s="23">
        <v>770222</v>
      </c>
      <c r="AH61" s="23">
        <v>766298</v>
      </c>
      <c r="AI61" s="23">
        <v>781142</v>
      </c>
      <c r="AJ61" s="23">
        <v>772452</v>
      </c>
      <c r="AK61" s="23">
        <v>791162</v>
      </c>
      <c r="AL61" s="23">
        <v>796220</v>
      </c>
      <c r="AM61" s="23">
        <v>824016</v>
      </c>
      <c r="AN61" s="23">
        <v>822206</v>
      </c>
      <c r="AO61" s="179"/>
      <c r="AP61" s="179"/>
      <c r="AQ61" s="179"/>
      <c r="AR61" s="72" t="s">
        <v>202</v>
      </c>
      <c r="AS61" s="42">
        <v>8</v>
      </c>
      <c r="AT61" s="25" t="s">
        <v>93</v>
      </c>
    </row>
    <row r="62" spans="1:46">
      <c r="A62" s="44">
        <v>9</v>
      </c>
      <c r="B62" s="58" t="s">
        <v>189</v>
      </c>
      <c r="C62" s="25" t="s">
        <v>11</v>
      </c>
      <c r="D62" s="13">
        <v>231561</v>
      </c>
      <c r="E62" s="13">
        <v>233762</v>
      </c>
      <c r="F62" s="13">
        <v>240804</v>
      </c>
      <c r="G62" s="13">
        <v>252082</v>
      </c>
      <c r="H62" s="13">
        <v>243242</v>
      </c>
      <c r="I62" s="13">
        <v>247411</v>
      </c>
      <c r="J62" s="13">
        <v>249204</v>
      </c>
      <c r="K62" s="13">
        <v>262903</v>
      </c>
      <c r="L62" s="13">
        <v>254681</v>
      </c>
      <c r="M62" s="13">
        <v>255822</v>
      </c>
      <c r="N62" s="13">
        <v>258050</v>
      </c>
      <c r="O62" s="13">
        <v>264434</v>
      </c>
      <c r="P62" s="13">
        <v>258006</v>
      </c>
      <c r="Q62" s="13">
        <v>263676</v>
      </c>
      <c r="R62" s="13">
        <v>265776</v>
      </c>
      <c r="S62" s="13">
        <v>275815</v>
      </c>
      <c r="T62" s="13">
        <v>274267</v>
      </c>
      <c r="U62" s="13">
        <v>283748</v>
      </c>
      <c r="V62" s="13">
        <v>288350</v>
      </c>
      <c r="W62" s="13">
        <v>296975</v>
      </c>
      <c r="X62" s="13">
        <v>299840</v>
      </c>
      <c r="Y62" s="13">
        <v>309113</v>
      </c>
      <c r="Z62" s="13">
        <v>317006</v>
      </c>
      <c r="AA62" s="13">
        <v>324571</v>
      </c>
      <c r="AB62" s="13">
        <v>319517</v>
      </c>
      <c r="AC62" s="13">
        <v>330126</v>
      </c>
      <c r="AD62" s="13">
        <v>333134</v>
      </c>
      <c r="AE62" s="13">
        <v>340056</v>
      </c>
      <c r="AF62" s="13">
        <v>340077</v>
      </c>
      <c r="AG62" s="23">
        <v>342403</v>
      </c>
      <c r="AH62" s="23">
        <v>341566</v>
      </c>
      <c r="AI62" s="23">
        <v>347459</v>
      </c>
      <c r="AJ62" s="23">
        <v>345577</v>
      </c>
      <c r="AK62" s="23">
        <v>354415</v>
      </c>
      <c r="AL62" s="23">
        <v>358076</v>
      </c>
      <c r="AM62" s="23">
        <v>359816</v>
      </c>
      <c r="AN62" s="23">
        <v>365738</v>
      </c>
      <c r="AO62" s="179"/>
      <c r="AP62" s="179"/>
      <c r="AQ62" s="179"/>
      <c r="AR62" s="72" t="s">
        <v>203</v>
      </c>
      <c r="AS62" s="42">
        <v>9</v>
      </c>
      <c r="AT62" s="25" t="s">
        <v>93</v>
      </c>
    </row>
    <row r="63" spans="1:46">
      <c r="A63" s="44">
        <v>10</v>
      </c>
      <c r="B63" s="58" t="s">
        <v>190</v>
      </c>
      <c r="C63" s="25" t="s">
        <v>11</v>
      </c>
      <c r="D63" s="13">
        <v>137348</v>
      </c>
      <c r="E63" s="13">
        <v>139036</v>
      </c>
      <c r="F63" s="13">
        <v>143830</v>
      </c>
      <c r="G63" s="13">
        <v>150446</v>
      </c>
      <c r="H63" s="13">
        <v>143923</v>
      </c>
      <c r="I63" s="13">
        <v>145620</v>
      </c>
      <c r="J63" s="13">
        <v>147000</v>
      </c>
      <c r="K63" s="13">
        <v>157651</v>
      </c>
      <c r="L63" s="13">
        <v>154010</v>
      </c>
      <c r="M63" s="13">
        <v>155556</v>
      </c>
      <c r="N63" s="13">
        <v>159019</v>
      </c>
      <c r="O63" s="13">
        <v>162824</v>
      </c>
      <c r="P63" s="13">
        <v>158473</v>
      </c>
      <c r="Q63" s="13">
        <v>159685</v>
      </c>
      <c r="R63" s="13">
        <v>162327</v>
      </c>
      <c r="S63" s="13">
        <v>170466</v>
      </c>
      <c r="T63" s="13">
        <v>169089</v>
      </c>
      <c r="U63" s="13">
        <v>173069</v>
      </c>
      <c r="V63" s="13">
        <v>176657</v>
      </c>
      <c r="W63" s="13">
        <v>180377</v>
      </c>
      <c r="X63" s="13">
        <v>179984</v>
      </c>
      <c r="Y63" s="13">
        <v>181676</v>
      </c>
      <c r="Z63" s="13">
        <v>185475</v>
      </c>
      <c r="AA63" s="13">
        <v>190828</v>
      </c>
      <c r="AB63" s="13">
        <v>188011</v>
      </c>
      <c r="AC63" s="13">
        <v>192572</v>
      </c>
      <c r="AD63" s="13">
        <v>194225</v>
      </c>
      <c r="AE63" s="13">
        <v>198899</v>
      </c>
      <c r="AF63" s="13">
        <v>198500</v>
      </c>
      <c r="AG63" s="23">
        <v>198406</v>
      </c>
      <c r="AH63" s="23">
        <v>199101</v>
      </c>
      <c r="AI63" s="23">
        <v>205930</v>
      </c>
      <c r="AJ63" s="23">
        <v>203999</v>
      </c>
      <c r="AK63" s="23">
        <v>207487</v>
      </c>
      <c r="AL63" s="23">
        <v>212470</v>
      </c>
      <c r="AM63" s="23">
        <v>215620</v>
      </c>
      <c r="AN63" s="23">
        <v>215912</v>
      </c>
      <c r="AO63" s="179"/>
      <c r="AP63" s="179"/>
      <c r="AQ63" s="179"/>
      <c r="AR63" s="72" t="s">
        <v>204</v>
      </c>
      <c r="AS63" s="42">
        <v>10</v>
      </c>
      <c r="AT63" s="25" t="s">
        <v>93</v>
      </c>
    </row>
    <row r="64" spans="1:46">
      <c r="A64" s="44">
        <v>11</v>
      </c>
      <c r="B64" s="58" t="s">
        <v>191</v>
      </c>
      <c r="C64" s="25" t="s">
        <v>11</v>
      </c>
      <c r="D64" s="13">
        <v>77338</v>
      </c>
      <c r="E64" s="13">
        <v>77726</v>
      </c>
      <c r="F64" s="13">
        <v>78958</v>
      </c>
      <c r="G64" s="13">
        <v>81126</v>
      </c>
      <c r="H64" s="13">
        <v>78177</v>
      </c>
      <c r="I64" s="13">
        <v>78401</v>
      </c>
      <c r="J64" s="13">
        <v>80023</v>
      </c>
      <c r="K64" s="13">
        <v>85280</v>
      </c>
      <c r="L64" s="13">
        <v>85814</v>
      </c>
      <c r="M64" s="13">
        <v>87547</v>
      </c>
      <c r="N64" s="13">
        <v>90306</v>
      </c>
      <c r="O64" s="13">
        <v>93170</v>
      </c>
      <c r="P64" s="13">
        <v>91232</v>
      </c>
      <c r="Q64" s="13">
        <v>90303</v>
      </c>
      <c r="R64" s="13">
        <v>92224</v>
      </c>
      <c r="S64" s="13">
        <v>95476</v>
      </c>
      <c r="T64" s="13">
        <v>96289</v>
      </c>
      <c r="U64" s="13">
        <v>97826</v>
      </c>
      <c r="V64" s="13">
        <v>100353</v>
      </c>
      <c r="W64" s="13">
        <v>102882</v>
      </c>
      <c r="X64" s="13">
        <v>104794</v>
      </c>
      <c r="Y64" s="13">
        <v>103565</v>
      </c>
      <c r="Z64" s="13">
        <v>107977</v>
      </c>
      <c r="AA64" s="13">
        <v>110211</v>
      </c>
      <c r="AB64" s="13">
        <v>111412</v>
      </c>
      <c r="AC64" s="13">
        <v>113846</v>
      </c>
      <c r="AD64" s="13">
        <v>116202</v>
      </c>
      <c r="AE64" s="13">
        <v>121493</v>
      </c>
      <c r="AF64" s="13">
        <v>122547</v>
      </c>
      <c r="AG64" s="23">
        <v>124154</v>
      </c>
      <c r="AH64" s="23">
        <v>126665</v>
      </c>
      <c r="AI64" s="23">
        <v>130773</v>
      </c>
      <c r="AJ64" s="23">
        <v>129007</v>
      </c>
      <c r="AK64" s="23">
        <v>129302</v>
      </c>
      <c r="AL64" s="23">
        <v>133420</v>
      </c>
      <c r="AM64" s="23">
        <v>137341</v>
      </c>
      <c r="AN64" s="23">
        <v>139695</v>
      </c>
      <c r="AO64" s="179"/>
      <c r="AP64" s="179"/>
      <c r="AQ64" s="179"/>
      <c r="AR64" s="72" t="s">
        <v>205</v>
      </c>
      <c r="AS64" s="42">
        <v>11</v>
      </c>
      <c r="AT64" s="25" t="s">
        <v>93</v>
      </c>
    </row>
    <row r="65" spans="1:46"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77"/>
    </row>
    <row r="66" spans="1:46">
      <c r="A66" s="55" t="s">
        <v>192</v>
      </c>
    </row>
    <row r="67" spans="1:46">
      <c r="A67" s="44">
        <v>1</v>
      </c>
      <c r="B67" s="42" t="s">
        <v>194</v>
      </c>
      <c r="C67" s="25" t="s">
        <v>12</v>
      </c>
      <c r="D67" s="159"/>
      <c r="E67" s="159"/>
      <c r="F67" s="159"/>
      <c r="G67" s="159"/>
      <c r="H67" s="159"/>
      <c r="I67" s="38">
        <v>5.2499999999999998E-2</v>
      </c>
      <c r="J67" s="38">
        <v>0.05</v>
      </c>
      <c r="K67" s="38">
        <v>4.7500000000000001E-2</v>
      </c>
      <c r="L67" s="38">
        <v>4.7500000000000001E-2</v>
      </c>
      <c r="M67" s="38">
        <v>4.7500000000000001E-2</v>
      </c>
      <c r="N67" s="38">
        <v>4.2500000000000003E-2</v>
      </c>
      <c r="O67" s="38">
        <v>4.2500000000000003E-2</v>
      </c>
      <c r="P67" s="38">
        <v>4.2500000000000003E-2</v>
      </c>
      <c r="Q67" s="38">
        <v>5.2499999999999998E-2</v>
      </c>
      <c r="R67" s="38">
        <v>5.7500000000000002E-2</v>
      </c>
      <c r="S67" s="38">
        <v>0.06</v>
      </c>
      <c r="T67" s="38">
        <v>0.06</v>
      </c>
      <c r="U67" s="38">
        <v>0.06</v>
      </c>
      <c r="V67" s="38">
        <v>5.2499999999999998E-2</v>
      </c>
      <c r="W67" s="38">
        <v>0.05</v>
      </c>
      <c r="X67" s="38">
        <v>4.4999999999999998E-2</v>
      </c>
      <c r="Y67" s="38">
        <v>4.2500000000000003E-2</v>
      </c>
      <c r="Z67" s="38">
        <v>0.04</v>
      </c>
      <c r="AA67" s="38">
        <v>3.7499999999999999E-2</v>
      </c>
      <c r="AB67" s="38">
        <v>3.5000000000000003E-2</v>
      </c>
      <c r="AC67" s="38">
        <v>3.5000000000000003E-2</v>
      </c>
      <c r="AD67" s="38">
        <v>3.5000000000000003E-2</v>
      </c>
      <c r="AE67" s="38">
        <v>3.5000000000000003E-2</v>
      </c>
      <c r="AF67" s="38">
        <v>3.5000000000000003E-2</v>
      </c>
      <c r="AG67" s="38">
        <v>3.5000000000000003E-2</v>
      </c>
      <c r="AH67" s="64">
        <v>4.2500000000000003E-2</v>
      </c>
      <c r="AI67" s="114">
        <v>5.5E-2</v>
      </c>
      <c r="AJ67" s="114">
        <v>5.7500000000000002E-2</v>
      </c>
      <c r="AK67" s="114">
        <v>5.7500000000000002E-2</v>
      </c>
      <c r="AL67" s="114">
        <v>5.7500000000000002E-2</v>
      </c>
      <c r="AM67" s="114">
        <v>0.06</v>
      </c>
      <c r="AN67" s="114">
        <v>0.06</v>
      </c>
      <c r="AO67" s="114">
        <v>5.7500000000000002E-2</v>
      </c>
      <c r="AP67" s="114">
        <v>0.06</v>
      </c>
      <c r="AQ67" s="114">
        <v>0.06</v>
      </c>
      <c r="AR67" s="76" t="s">
        <v>194</v>
      </c>
      <c r="AS67" s="42">
        <v>1</v>
      </c>
      <c r="AT67" s="25" t="s">
        <v>216</v>
      </c>
    </row>
    <row r="68" spans="1:46">
      <c r="A68" s="44">
        <v>2</v>
      </c>
      <c r="B68" s="42" t="s">
        <v>195</v>
      </c>
      <c r="C68" s="25" t="s">
        <v>12</v>
      </c>
      <c r="D68" s="38">
        <v>6.3799999999999996E-2</v>
      </c>
      <c r="E68" s="38">
        <v>7.2599999999999998E-2</v>
      </c>
      <c r="F68" s="38">
        <v>6.83E-2</v>
      </c>
      <c r="G68" s="38">
        <v>3.3500000000000002E-2</v>
      </c>
      <c r="H68" s="38">
        <v>4.4499999999999998E-2</v>
      </c>
      <c r="I68" s="38">
        <v>3.4500000000000003E-2</v>
      </c>
      <c r="J68" s="38">
        <v>3.0700000000000002E-2</v>
      </c>
      <c r="K68" s="38">
        <v>3.0200000000000001E-2</v>
      </c>
      <c r="L68" s="38">
        <v>3.61E-2</v>
      </c>
      <c r="M68" s="38">
        <v>4.3700000000000003E-2</v>
      </c>
      <c r="N68" s="38">
        <v>3.7199999999999997E-2</v>
      </c>
      <c r="O68" s="38">
        <v>3.61E-2</v>
      </c>
      <c r="P68" s="38">
        <v>3.4000000000000002E-2</v>
      </c>
      <c r="Q68" s="38">
        <v>3.1199999999999999E-2</v>
      </c>
      <c r="R68" s="38">
        <v>2.8799999999999999E-2</v>
      </c>
      <c r="S68" s="38">
        <v>3.1300000000000001E-2</v>
      </c>
      <c r="T68" s="38">
        <v>2.4799999999999999E-2</v>
      </c>
      <c r="U68" s="38">
        <v>3.32E-2</v>
      </c>
      <c r="V68" s="38">
        <v>3.39E-2</v>
      </c>
      <c r="W68" s="38">
        <v>2.7199999999999998E-2</v>
      </c>
      <c r="X68" s="38">
        <v>2.9600000000000001E-2</v>
      </c>
      <c r="Y68" s="38">
        <v>1.9599999999999999E-2</v>
      </c>
      <c r="Z68" s="38">
        <v>1.4200000000000001E-2</v>
      </c>
      <c r="AA68" s="38">
        <v>1.6799999999999999E-2</v>
      </c>
      <c r="AB68" s="38">
        <v>1.37E-2</v>
      </c>
      <c r="AC68" s="38">
        <v>1.3299999999999999E-2</v>
      </c>
      <c r="AD68" s="38">
        <v>1.6E-2</v>
      </c>
      <c r="AE68" s="38">
        <v>1.8700000000000001E-2</v>
      </c>
      <c r="AF68" s="38">
        <v>2.64E-2</v>
      </c>
      <c r="AG68" s="38">
        <v>4.3499999999999997E-2</v>
      </c>
      <c r="AH68" s="64">
        <v>5.9499999999999997E-2</v>
      </c>
      <c r="AI68" s="114">
        <v>5.5100000000000003E-2</v>
      </c>
      <c r="AJ68" s="114">
        <v>4.9700000000000001E-2</v>
      </c>
      <c r="AK68" s="114">
        <v>3.5200000000000002E-2</v>
      </c>
      <c r="AL68" s="114">
        <v>2.2800000000000001E-2</v>
      </c>
      <c r="AM68" s="14">
        <v>2.6100000000000002E-2</v>
      </c>
      <c r="AN68" s="14">
        <v>3.0499999999999999E-2</v>
      </c>
      <c r="AO68" s="14">
        <v>2.5100000000000001E-2</v>
      </c>
      <c r="AP68" s="14">
        <v>1.84E-2</v>
      </c>
      <c r="AQ68" s="14">
        <v>1.5699999999999999E-2</v>
      </c>
      <c r="AR68" s="76" t="s">
        <v>196</v>
      </c>
      <c r="AS68" s="42">
        <v>2</v>
      </c>
      <c r="AT68" s="25" t="s">
        <v>216</v>
      </c>
    </row>
    <row r="69" spans="1:46"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52"/>
      <c r="AN69" s="52"/>
      <c r="AO69" s="52"/>
      <c r="AP69" s="52"/>
      <c r="AQ69" s="52"/>
    </row>
  </sheetData>
  <mergeCells count="15">
    <mergeCell ref="C4:C5"/>
    <mergeCell ref="A4:B5"/>
    <mergeCell ref="AR4:AS5"/>
    <mergeCell ref="AT4:AT5"/>
    <mergeCell ref="CQ4:CS4"/>
    <mergeCell ref="D4:G4"/>
    <mergeCell ref="H4:K4"/>
    <mergeCell ref="L4:O4"/>
    <mergeCell ref="P4:S4"/>
    <mergeCell ref="T4:W4"/>
    <mergeCell ref="X4:AA4"/>
    <mergeCell ref="AB4:AE4"/>
    <mergeCell ref="AF4:AI4"/>
    <mergeCell ref="AJ4:AM4"/>
    <mergeCell ref="AN4:AQ4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2D8FB-CAF5-0043-B6A5-3FFAF22A554B}">
  <sheetPr>
    <tabColor rgb="FFC00000"/>
  </sheetPr>
  <dimension ref="A2:CJ65"/>
  <sheetViews>
    <sheetView showGridLines="0" zoomScale="80" zoomScaleNormal="80" workbookViewId="0">
      <pane xSplit="2" ySplit="5" topLeftCell="Y6" activePane="bottomRight" state="frozen"/>
      <selection pane="topRight" activeCell="D1" sqref="D1"/>
      <selection pane="bottomLeft" activeCell="A4" sqref="A4"/>
      <selection pane="bottomRight" activeCell="AI34" sqref="AI34"/>
    </sheetView>
  </sheetViews>
  <sheetFormatPr baseColWidth="10" defaultColWidth="10.83203125" defaultRowHeight="14"/>
  <cols>
    <col min="1" max="1" width="3.1640625" style="39" customWidth="1"/>
    <col min="2" max="2" width="70.6640625" style="10" customWidth="1"/>
    <col min="3" max="3" width="14.5" style="15" hidden="1" customWidth="1"/>
    <col min="4" max="24" width="12.5" style="10" hidden="1" customWidth="1"/>
    <col min="25" max="35" width="14.5" style="10" customWidth="1"/>
    <col min="36" max="36" width="60.33203125" style="10" customWidth="1"/>
    <col min="37" max="37" width="3" style="10" customWidth="1"/>
    <col min="38" max="88" width="8" style="10" customWidth="1"/>
    <col min="89" max="16384" width="10.83203125" style="10"/>
  </cols>
  <sheetData>
    <row r="2" spans="1:88" ht="15">
      <c r="A2" s="55" t="s">
        <v>36</v>
      </c>
    </row>
    <row r="4" spans="1:88" ht="16" customHeight="1">
      <c r="A4" s="200" t="s">
        <v>18</v>
      </c>
      <c r="B4" s="200"/>
      <c r="C4" s="200" t="s">
        <v>19</v>
      </c>
      <c r="D4" s="200">
        <v>2015</v>
      </c>
      <c r="E4" s="200"/>
      <c r="F4" s="200"/>
      <c r="G4" s="200"/>
      <c r="H4" s="200">
        <v>2016</v>
      </c>
      <c r="I4" s="200"/>
      <c r="J4" s="200"/>
      <c r="K4" s="200"/>
      <c r="L4" s="200">
        <v>2017</v>
      </c>
      <c r="M4" s="200"/>
      <c r="N4" s="200"/>
      <c r="O4" s="200"/>
      <c r="P4" s="200">
        <v>2018</v>
      </c>
      <c r="Q4" s="200"/>
      <c r="R4" s="200"/>
      <c r="S4" s="200"/>
      <c r="T4" s="200">
        <v>2019</v>
      </c>
      <c r="U4" s="200"/>
      <c r="V4" s="200"/>
      <c r="W4" s="200"/>
      <c r="X4" s="200">
        <v>2022</v>
      </c>
      <c r="Y4" s="200"/>
      <c r="Z4" s="200"/>
      <c r="AA4" s="200"/>
      <c r="AB4" s="200">
        <v>2023</v>
      </c>
      <c r="AC4" s="200"/>
      <c r="AD4" s="200"/>
      <c r="AE4" s="200"/>
      <c r="AF4" s="206">
        <v>2024</v>
      </c>
      <c r="AG4" s="207"/>
      <c r="AH4" s="207"/>
      <c r="AI4" s="208"/>
      <c r="AJ4" s="202" t="s">
        <v>25</v>
      </c>
      <c r="AK4" s="203"/>
      <c r="CH4" s="196"/>
      <c r="CI4" s="196"/>
      <c r="CJ4" s="196"/>
    </row>
    <row r="5" spans="1:88" ht="15">
      <c r="A5" s="201"/>
      <c r="B5" s="201"/>
      <c r="C5" s="200"/>
      <c r="D5" s="69" t="s">
        <v>3</v>
      </c>
      <c r="E5" s="69" t="s">
        <v>4</v>
      </c>
      <c r="F5" s="69" t="s">
        <v>5</v>
      </c>
      <c r="G5" s="69" t="s">
        <v>6</v>
      </c>
      <c r="H5" s="69" t="s">
        <v>3</v>
      </c>
      <c r="I5" s="69" t="s">
        <v>4</v>
      </c>
      <c r="J5" s="69" t="s">
        <v>5</v>
      </c>
      <c r="K5" s="69" t="s">
        <v>6</v>
      </c>
      <c r="L5" s="69" t="s">
        <v>3</v>
      </c>
      <c r="M5" s="69" t="s">
        <v>4</v>
      </c>
      <c r="N5" s="69" t="s">
        <v>5</v>
      </c>
      <c r="O5" s="69" t="s">
        <v>6</v>
      </c>
      <c r="P5" s="69" t="s">
        <v>3</v>
      </c>
      <c r="Q5" s="69" t="s">
        <v>4</v>
      </c>
      <c r="R5" s="69" t="s">
        <v>5</v>
      </c>
      <c r="S5" s="69" t="s">
        <v>6</v>
      </c>
      <c r="T5" s="69" t="s">
        <v>3</v>
      </c>
      <c r="U5" s="69" t="s">
        <v>4</v>
      </c>
      <c r="V5" s="69" t="s">
        <v>5</v>
      </c>
      <c r="W5" s="69" t="s">
        <v>6</v>
      </c>
      <c r="X5" s="69" t="s">
        <v>3</v>
      </c>
      <c r="Y5" s="69" t="s">
        <v>4</v>
      </c>
      <c r="Z5" s="69" t="s">
        <v>5</v>
      </c>
      <c r="AA5" s="69" t="s">
        <v>6</v>
      </c>
      <c r="AB5" s="69" t="s">
        <v>3</v>
      </c>
      <c r="AC5" s="69" t="s">
        <v>4</v>
      </c>
      <c r="AD5" s="69" t="s">
        <v>5</v>
      </c>
      <c r="AE5" s="69" t="s">
        <v>6</v>
      </c>
      <c r="AF5" s="68" t="s">
        <v>3</v>
      </c>
      <c r="AG5" s="69" t="s">
        <v>4</v>
      </c>
      <c r="AH5" s="69" t="s">
        <v>5</v>
      </c>
      <c r="AI5" s="69" t="s">
        <v>6</v>
      </c>
      <c r="AJ5" s="204"/>
      <c r="AK5" s="205"/>
    </row>
    <row r="6" spans="1:88" ht="15">
      <c r="A6" s="44">
        <v>1</v>
      </c>
      <c r="B6" s="45" t="s">
        <v>22</v>
      </c>
      <c r="C6" s="40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6"/>
      <c r="AF6" s="26"/>
      <c r="AG6" s="26"/>
      <c r="AH6" s="26"/>
      <c r="AI6" s="26"/>
      <c r="AJ6" s="71" t="s">
        <v>26</v>
      </c>
      <c r="AK6" s="42">
        <v>1</v>
      </c>
    </row>
    <row r="7" spans="1:88" ht="15">
      <c r="A7" s="44">
        <v>2</v>
      </c>
      <c r="B7" s="58" t="s">
        <v>136</v>
      </c>
      <c r="C7" s="41" t="s">
        <v>10</v>
      </c>
      <c r="D7" s="62">
        <f>'Indikator - Input'!D7/Asumsi!$I$7</f>
        <v>15.19389701207883</v>
      </c>
      <c r="E7" s="62">
        <f>'Indikator - Input'!E7/Asumsi!$I$7</f>
        <v>15.325352613488207</v>
      </c>
      <c r="F7" s="62">
        <f>'Indikator - Input'!F7/Asumsi!$I$7</f>
        <v>15.485362095531586</v>
      </c>
      <c r="G7" s="62">
        <f>'Indikator - Input'!G7/Asumsi!$I$7</f>
        <v>15.588802568771751</v>
      </c>
      <c r="H7" s="62">
        <f>'Indikator - Input'!H7/Asumsi!$J$7</f>
        <v>15.331873306430658</v>
      </c>
      <c r="I7" s="62">
        <f>'Indikator - Input'!I7/Asumsi!$J$7</f>
        <v>15.528075468896654</v>
      </c>
      <c r="J7" s="62">
        <f>'Indikator - Input'!J7/Asumsi!$J$7</f>
        <v>15.841998928842248</v>
      </c>
      <c r="K7" s="62">
        <f>'Indikator - Input'!K7/Asumsi!$J$7</f>
        <v>15.926843107205922</v>
      </c>
      <c r="L7" s="62">
        <f>'Indikator - Input'!L7/Asumsi!$K$7</f>
        <v>15.625750284455671</v>
      </c>
      <c r="M7" s="62">
        <f>'Indikator - Input'!M7/Asumsi!$K$7</f>
        <v>15.673246552606031</v>
      </c>
      <c r="N7" s="62">
        <f>'Indikator - Input'!N7/Asumsi!$K$7</f>
        <v>15.718133135693185</v>
      </c>
      <c r="O7" s="62">
        <f>'Indikator - Input'!O7/Asumsi!$K$7</f>
        <v>15.791726254475609</v>
      </c>
      <c r="P7" s="62">
        <f>'Indikator - Input'!P7/Asumsi!$L$7</f>
        <v>15.760632090845068</v>
      </c>
      <c r="Q7" s="62">
        <f>'Indikator - Input'!Q7/Asumsi!$L$7</f>
        <v>15.72104930370279</v>
      </c>
      <c r="R7" s="62">
        <f>'Indikator - Input'!R7/Asumsi!$L$7</f>
        <v>15.505143192017643</v>
      </c>
      <c r="S7" s="62">
        <f>'Indikator - Input'!S7/Asumsi!$L$7</f>
        <v>15.841853913812336</v>
      </c>
      <c r="T7" s="62">
        <f>'Indikator - Input'!T7/Asumsi!$M$7</f>
        <v>15.670984718145936</v>
      </c>
      <c r="U7" s="62">
        <f>'Indikator - Input'!U7/Asumsi!$M$7</f>
        <v>15.590021252909624</v>
      </c>
      <c r="V7" s="62">
        <f>'Indikator - Input'!V7/Asumsi!$M$7</f>
        <v>15.642647505313228</v>
      </c>
      <c r="W7" s="62">
        <f>'Indikator - Input'!W7/Asumsi!$M$7</f>
        <v>15.682623216273656</v>
      </c>
      <c r="X7" s="62">
        <f>'Indikator - Input'!X7/Asumsi!$N$7</f>
        <v>15.914381135512599</v>
      </c>
      <c r="Y7" s="62">
        <f>'Indikator - Input'!AG7/Asumsi!$N$7</f>
        <v>18.888776439631616</v>
      </c>
      <c r="Z7" s="62">
        <f>'Indikator - Input'!AH7/Asumsi!$N$7</f>
        <v>18.671693148466755</v>
      </c>
      <c r="AA7" s="62">
        <f>'Indikator - Input'!AI7/Asumsi!$N$7</f>
        <v>14.549134702965286</v>
      </c>
      <c r="AB7" s="62">
        <f>'Indikator - Input'!AJ7/Asumsi!$N$7</f>
        <v>0</v>
      </c>
      <c r="AC7" s="62">
        <f>'Indikator - Input'!AK7/Asumsi!$N$7</f>
        <v>0</v>
      </c>
      <c r="AD7" s="62">
        <f>'Indikator - Input'!AL7/Asumsi!$N$7</f>
        <v>0</v>
      </c>
      <c r="AE7" s="62">
        <f>'Indikator - Input'!AM7/Asumsi!$N$7</f>
        <v>0</v>
      </c>
      <c r="AF7" s="62">
        <f>'Indikator - Input'!AN7/Asumsi!$N$7</f>
        <v>0</v>
      </c>
      <c r="AG7" s="62">
        <f>'Indikator - Input'!AO7/Asumsi!$N$7</f>
        <v>0</v>
      </c>
      <c r="AH7" s="62">
        <f>'Indikator - Input'!AP7/Asumsi!$N$7</f>
        <v>0</v>
      </c>
      <c r="AI7" s="62">
        <f>'Indikator - Input'!AQ7/Asumsi!$N$7</f>
        <v>0</v>
      </c>
      <c r="AJ7" s="72" t="s">
        <v>217</v>
      </c>
      <c r="AK7" s="42">
        <v>2</v>
      </c>
    </row>
    <row r="8" spans="1:88" ht="15">
      <c r="A8" s="44">
        <v>3</v>
      </c>
      <c r="B8" s="58" t="s">
        <v>137</v>
      </c>
      <c r="C8" s="41" t="s">
        <v>10</v>
      </c>
      <c r="D8" s="62">
        <f>'Indikator - Input'!D8/Asumsi!$I$7</f>
        <v>48.605169868652148</v>
      </c>
      <c r="E8" s="62">
        <f>'Indikator - Input'!E8/Asumsi!$I$7</f>
        <v>49.955822297887011</v>
      </c>
      <c r="F8" s="62">
        <f>'Indikator - Input'!F8/Asumsi!$I$7</f>
        <v>50.717079530638848</v>
      </c>
      <c r="G8" s="62">
        <f>'Indikator - Input'!G8/Asumsi!$I$7</f>
        <v>52.714234917624744</v>
      </c>
      <c r="H8" s="62">
        <f>'Indikator - Input'!H8/Asumsi!$J$7</f>
        <v>52.755049554302929</v>
      </c>
      <c r="I8" s="62">
        <f>'Indikator - Input'!I8/Asumsi!$J$7</f>
        <v>53.138439185283779</v>
      </c>
      <c r="J8" s="62">
        <f>'Indikator - Input'!J8/Asumsi!$J$7</f>
        <v>53.752498926190867</v>
      </c>
      <c r="K8" s="62">
        <f>'Indikator - Input'!K8/Asumsi!$J$7</f>
        <v>54.840625513704985</v>
      </c>
      <c r="L8" s="62">
        <f>'Indikator - Input'!L8/Asumsi!$K$7</f>
        <v>53.787174963725377</v>
      </c>
      <c r="M8" s="62">
        <f>'Indikator - Input'!M8/Asumsi!$K$7</f>
        <v>54.161925738801841</v>
      </c>
      <c r="N8" s="62">
        <f>'Indikator - Input'!N8/Asumsi!$K$7</f>
        <v>54.993371399939456</v>
      </c>
      <c r="O8" s="62">
        <f>'Indikator - Input'!O8/Asumsi!$K$7</f>
        <v>55.666148209234109</v>
      </c>
      <c r="P8" s="62">
        <f>'Indikator - Input'!P8/Asumsi!$L$7</f>
        <v>55.048347547152353</v>
      </c>
      <c r="Q8" s="62">
        <f>'Indikator - Input'!Q8/Asumsi!$L$7</f>
        <v>55.209249006574858</v>
      </c>
      <c r="R8" s="62">
        <f>'Indikator - Input'!R8/Asumsi!$L$7</f>
        <v>55.360383284754462</v>
      </c>
      <c r="S8" s="62">
        <f>'Indikator - Input'!S8/Asumsi!$L$7</f>
        <v>54.953760107747435</v>
      </c>
      <c r="T8" s="62">
        <f>'Indikator - Input'!T8/Asumsi!$M$7</f>
        <v>54.786458860439225</v>
      </c>
      <c r="U8" s="62">
        <f>'Indikator - Input'!U8/Asumsi!$M$7</f>
        <v>54.747495192794247</v>
      </c>
      <c r="V8" s="62">
        <f>'Indikator - Input'!V8/Asumsi!$M$7</f>
        <v>53.937354518773404</v>
      </c>
      <c r="W8" s="62">
        <f>'Indikator - Input'!W8/Asumsi!$M$7</f>
        <v>53.966703774921562</v>
      </c>
      <c r="X8" s="62">
        <f>'Indikator - Input'!X8/Asumsi!$N$7</f>
        <v>53.523934824410482</v>
      </c>
      <c r="Y8" s="62">
        <f>'Indikator - Input'!AG8/Asumsi!$N$7</f>
        <v>49.887663191984615</v>
      </c>
      <c r="Z8" s="62">
        <f>'Indikator - Input'!AH8/Asumsi!$N$7</f>
        <v>49.65590527274567</v>
      </c>
      <c r="AA8" s="62">
        <f>'Indikator - Input'!AI8/Asumsi!$N$7</f>
        <v>49.65590527274567</v>
      </c>
      <c r="AB8" s="62">
        <f>'Indikator - Input'!AJ8/Asumsi!$N$7</f>
        <v>0</v>
      </c>
      <c r="AC8" s="62">
        <f>'Indikator - Input'!AK8/Asumsi!$N$7</f>
        <v>0</v>
      </c>
      <c r="AD8" s="62">
        <f>'Indikator - Input'!AL8/Asumsi!$N$7</f>
        <v>0</v>
      </c>
      <c r="AE8" s="62">
        <f>'Indikator - Input'!AM8/Asumsi!$N$7</f>
        <v>0</v>
      </c>
      <c r="AF8" s="62">
        <f>'Indikator - Input'!AN8/Asumsi!$N$7</f>
        <v>0</v>
      </c>
      <c r="AG8" s="62">
        <f>'Indikator - Input'!AO8/Asumsi!$N$7</f>
        <v>0</v>
      </c>
      <c r="AH8" s="62">
        <f>'Indikator - Input'!AP8/Asumsi!$N$7</f>
        <v>0</v>
      </c>
      <c r="AI8" s="62">
        <f>'Indikator - Input'!AQ8/Asumsi!$N$7</f>
        <v>0</v>
      </c>
      <c r="AJ8" s="72" t="s">
        <v>218</v>
      </c>
      <c r="AK8" s="42">
        <v>3</v>
      </c>
    </row>
    <row r="9" spans="1:88" ht="15">
      <c r="A9" s="44">
        <v>4</v>
      </c>
      <c r="B9" s="58" t="s">
        <v>138</v>
      </c>
      <c r="C9" s="41" t="s">
        <v>10</v>
      </c>
      <c r="D9" s="62">
        <f>'Indikator - Input'!D9/Asumsi!$I$7</f>
        <v>476.1294945424375</v>
      </c>
      <c r="E9" s="62">
        <f>'Indikator - Input'!E9/Asumsi!$I$7</f>
        <v>508.21489758315641</v>
      </c>
      <c r="F9" s="62">
        <f>'Indikator - Input'!F9/Asumsi!$I$7</f>
        <v>523.40987210016488</v>
      </c>
      <c r="G9" s="62">
        <f>'Indikator - Input'!G9/Asumsi!$I$7</f>
        <v>541.55020634219397</v>
      </c>
      <c r="H9" s="62">
        <f>'Indikator - Input'!H9/Asumsi!$J$7</f>
        <v>542.71055938827351</v>
      </c>
      <c r="I9" s="62">
        <f>'Indikator - Input'!I9/Asumsi!$J$7</f>
        <v>566.30678594344079</v>
      </c>
      <c r="J9" s="62">
        <f>'Indikator - Input'!J9/Asumsi!$J$7</f>
        <v>562.61659446073577</v>
      </c>
      <c r="K9" s="62">
        <f>'Indikator - Input'!K9/Asumsi!$J$7</f>
        <v>556.92142898807413</v>
      </c>
      <c r="L9" s="62">
        <f>'Indikator - Input'!L9/Asumsi!$K$7</f>
        <v>579.64445650698872</v>
      </c>
      <c r="M9" s="62">
        <f>'Indikator - Input'!M9/Asumsi!$K$7</f>
        <v>566.16752090357738</v>
      </c>
      <c r="N9" s="62">
        <f>'Indikator - Input'!N9/Asumsi!$K$7</f>
        <v>600.1179577648569</v>
      </c>
      <c r="O9" s="62">
        <f>'Indikator - Input'!O9/Asumsi!$K$7</f>
        <v>645.79736317421214</v>
      </c>
      <c r="P9" s="62">
        <f>'Indikator - Input'!P9/Asumsi!$L$7</f>
        <v>645.26780068781522</v>
      </c>
      <c r="Q9" s="62">
        <f>'Indikator - Input'!Q9/Asumsi!$L$7</f>
        <v>650.71840188352382</v>
      </c>
      <c r="R9" s="62">
        <f>'Indikator - Input'!R9/Asumsi!$L$7</f>
        <v>659.70369456482069</v>
      </c>
      <c r="S9" s="62">
        <f>'Indikator - Input'!S9/Asumsi!$L$7</f>
        <v>537.65916649959649</v>
      </c>
      <c r="T9" s="62">
        <f>'Indikator - Input'!T9/Asumsi!$M$7</f>
        <v>500.74638194514722</v>
      </c>
      <c r="U9" s="62">
        <f>'Indikator - Input'!U9/Asumsi!$M$7</f>
        <v>471.95729177208784</v>
      </c>
      <c r="V9" s="62">
        <f>'Indikator - Input'!V9/Asumsi!$M$7</f>
        <v>498.48648922173868</v>
      </c>
      <c r="W9" s="62">
        <f>'Indikator - Input'!W9/Asumsi!$M$7</f>
        <v>541.92895455925509</v>
      </c>
      <c r="X9" s="62">
        <f>'Indikator - Input'!X9/Asumsi!$N$7</f>
        <v>647.51138548729887</v>
      </c>
      <c r="Y9" s="62">
        <f>'Indikator - Input'!AG9/Asumsi!$N$7</f>
        <v>773.06800931079852</v>
      </c>
      <c r="Z9" s="62">
        <f>'Indikator - Input'!AH9/Asumsi!$N$7</f>
        <v>793.18388827041792</v>
      </c>
      <c r="AA9" s="62">
        <f>'Indikator - Input'!AI9/Asumsi!$N$7</f>
        <v>866.01204331545387</v>
      </c>
      <c r="AB9" s="62">
        <f>'Indikator - Input'!AJ9/Asumsi!$N$7</f>
        <v>927.12680902742636</v>
      </c>
      <c r="AC9" s="62">
        <f>'Indikator - Input'!AK9/Asumsi!$N$7</f>
        <v>963.54164558243087</v>
      </c>
      <c r="AD9" s="62">
        <f>'Indikator - Input'!AL9/Asumsi!$N$7</f>
        <v>962.04584556219004</v>
      </c>
      <c r="AE9" s="62">
        <f>'Indikator - Input'!AM9/Asumsi!$N$7</f>
        <v>1019.8228924197955</v>
      </c>
      <c r="AF9" s="62">
        <f>'Indikator - Input'!AN9/Asumsi!$N$7</f>
        <v>1070.0602165772696</v>
      </c>
      <c r="AG9" s="62">
        <f>'Indikator - Input'!AO9/Asumsi!$N$7</f>
        <v>1082.6343487501265</v>
      </c>
      <c r="AH9" s="62">
        <f>'Indikator - Input'!AP9/Asumsi!$N$7</f>
        <v>1054.2050399757109</v>
      </c>
      <c r="AI9" s="62">
        <f>'Indikator - Input'!AQ9/Asumsi!$N$7</f>
        <v>0</v>
      </c>
      <c r="AJ9" s="72" t="s">
        <v>219</v>
      </c>
      <c r="AK9" s="42">
        <v>4</v>
      </c>
    </row>
    <row r="10" spans="1:88" ht="15">
      <c r="A10" s="44">
        <v>5</v>
      </c>
      <c r="B10" s="58" t="s">
        <v>139</v>
      </c>
      <c r="C10" s="41" t="s">
        <v>10</v>
      </c>
      <c r="D10" s="62">
        <f>'Indikator - Input'!D10/Asumsi!$I$7</f>
        <v>49.056105681683491</v>
      </c>
      <c r="E10" s="62">
        <f>'Indikator - Input'!E10/Asumsi!$I$7</f>
        <v>50.495113515144332</v>
      </c>
      <c r="F10" s="62">
        <f>'Indikator - Input'!F10/Asumsi!$I$7</f>
        <v>51.233743144374884</v>
      </c>
      <c r="G10" s="62">
        <f>'Indikator - Input'!G10/Asumsi!$I$7</f>
        <v>53.490577219390779</v>
      </c>
      <c r="H10" s="62">
        <f>'Indikator - Input'!H10/Asumsi!$J$7</f>
        <v>52.755049554302929</v>
      </c>
      <c r="I10" s="62">
        <f>'Indikator - Input'!I10/Asumsi!$J$7</f>
        <v>53.138439185283779</v>
      </c>
      <c r="J10" s="62">
        <f>'Indikator - Input'!J10/Asumsi!$J$7</f>
        <v>53.752498926190867</v>
      </c>
      <c r="K10" s="62">
        <f>'Indikator - Input'!K10/Asumsi!$J$7</f>
        <v>54.840625513704985</v>
      </c>
      <c r="L10" s="62">
        <f>'Indikator - Input'!L10/Asumsi!$K$7</f>
        <v>53.787174963725377</v>
      </c>
      <c r="M10" s="62">
        <f>'Indikator - Input'!M10/Asumsi!$K$7</f>
        <v>54.161925738801841</v>
      </c>
      <c r="N10" s="62">
        <f>'Indikator - Input'!N10/Asumsi!$K$7</f>
        <v>54.993371399939456</v>
      </c>
      <c r="O10" s="62">
        <f>'Indikator - Input'!O10/Asumsi!$K$7</f>
        <v>55.666148209234109</v>
      </c>
      <c r="P10" s="62">
        <f>'Indikator - Input'!P10/Asumsi!$L$7</f>
        <v>55.048347547152353</v>
      </c>
      <c r="Q10" s="62">
        <f>'Indikator - Input'!Q10/Asumsi!$L$7</f>
        <v>55.209249006574858</v>
      </c>
      <c r="R10" s="62">
        <f>'Indikator - Input'!R10/Asumsi!$L$7</f>
        <v>55.360383284754462</v>
      </c>
      <c r="S10" s="62">
        <f>'Indikator - Input'!S10/Asumsi!$L$7</f>
        <v>54.953760107747435</v>
      </c>
      <c r="T10" s="62">
        <f>'Indikator - Input'!T10/Asumsi!$M$7</f>
        <v>54.786458860439225</v>
      </c>
      <c r="U10" s="62">
        <f>'Indikator - Input'!U10/Asumsi!$M$7</f>
        <v>54.747495192794247</v>
      </c>
      <c r="V10" s="62">
        <f>'Indikator - Input'!V10/Asumsi!$M$7</f>
        <v>53.937354518773404</v>
      </c>
      <c r="W10" s="62">
        <f>'Indikator - Input'!W10/Asumsi!$M$7</f>
        <v>53.966703774921562</v>
      </c>
      <c r="X10" s="62">
        <f>'Indikator - Input'!X10/Asumsi!$N$7</f>
        <v>53.523934824410482</v>
      </c>
      <c r="Y10" s="62">
        <f>'Indikator - Input'!AG10/Asumsi!$N$7</f>
        <v>445.31019127618663</v>
      </c>
      <c r="Z10" s="62">
        <f>'Indikator - Input'!AH10/Asumsi!$N$7</f>
        <v>443.97176399149885</v>
      </c>
      <c r="AA10" s="62">
        <f>'Indikator - Input'!AI10/Asumsi!$N$7</f>
        <v>458.20514118004252</v>
      </c>
      <c r="AB10" s="62">
        <f>'Indikator - Input'!AJ10/Asumsi!$N$7</f>
        <v>456.41331849003137</v>
      </c>
      <c r="AC10" s="62">
        <f>'Indikator - Input'!AK10/Asumsi!$N$7</f>
        <v>454.12002833721283</v>
      </c>
      <c r="AD10" s="62">
        <f>'Indikator - Input'!AL10/Asumsi!$N$7</f>
        <v>459.34419593158589</v>
      </c>
      <c r="AE10" s="62">
        <f>'Indikator - Input'!AM10/Asumsi!$N$7</f>
        <v>467.23965185709949</v>
      </c>
      <c r="AF10" s="62">
        <f>'Indikator - Input'!AN10/Asumsi!$N$7</f>
        <v>482.71278210707419</v>
      </c>
      <c r="AG10" s="62">
        <f>'Indikator - Input'!AO10/Asumsi!$N$7</f>
        <v>475.54296123874099</v>
      </c>
      <c r="AH10" s="62">
        <f>'Indikator - Input'!AP10/Asumsi!$N$7</f>
        <v>482.33984414532944</v>
      </c>
      <c r="AI10" s="62">
        <f>'Indikator - Input'!AQ10/Asumsi!$N$7</f>
        <v>502.83776945653273</v>
      </c>
      <c r="AJ10" s="72" t="s">
        <v>220</v>
      </c>
      <c r="AK10" s="42">
        <v>5</v>
      </c>
    </row>
    <row r="11" spans="1:88" ht="15">
      <c r="A11" s="44">
        <v>6</v>
      </c>
      <c r="B11" s="58" t="s">
        <v>140</v>
      </c>
      <c r="C11" s="41" t="s">
        <v>10</v>
      </c>
      <c r="D11" s="62">
        <f>'Indikator - Input'!D11/Asumsi!$I$7</f>
        <v>14.520456431088171</v>
      </c>
      <c r="E11" s="62">
        <f>'Indikator - Input'!E11/Asumsi!$I$7</f>
        <v>19.938151217041817</v>
      </c>
      <c r="F11" s="62">
        <f>'Indikator - Input'!F11/Asumsi!$I$7</f>
        <v>23.449201030094713</v>
      </c>
      <c r="G11" s="62">
        <f>'Indikator - Input'!G11/Asumsi!$I$7</f>
        <v>37.469156421390629</v>
      </c>
      <c r="H11" s="62">
        <f>'Indikator - Input'!H11/Asumsi!$J$7</f>
        <v>44.533648670862917</v>
      </c>
      <c r="I11" s="62">
        <f>'Indikator - Input'!I11/Asumsi!$J$7</f>
        <v>53.923247835147762</v>
      </c>
      <c r="J11" s="62">
        <f>'Indikator - Input'!J11/Asumsi!$J$7</f>
        <v>58.055159321458689</v>
      </c>
      <c r="K11" s="62">
        <f>'Indikator - Input'!K11/Asumsi!$J$7</f>
        <v>70.956777193884861</v>
      </c>
      <c r="L11" s="62">
        <f>'Indikator - Input'!L11/Asumsi!$K$7</f>
        <v>78.223222021566428</v>
      </c>
      <c r="M11" s="62">
        <f>'Indikator - Input'!M11/Asumsi!$K$7</f>
        <v>83.783417017234356</v>
      </c>
      <c r="N11" s="62">
        <f>'Indikator - Input'!N11/Asumsi!$K$7</f>
        <v>99.531822499660734</v>
      </c>
      <c r="O11" s="62">
        <f>'Indikator - Input'!O11/Asumsi!$K$7</f>
        <v>106.97621011096381</v>
      </c>
      <c r="P11" s="62">
        <f>'Indikator - Input'!P11/Asumsi!$L$7</f>
        <v>96.132710289982469</v>
      </c>
      <c r="Q11" s="62">
        <f>'Indikator - Input'!Q11/Asumsi!$L$7</f>
        <v>99.265405158099824</v>
      </c>
      <c r="R11" s="62">
        <f>'Indikator - Input'!R11/Asumsi!$L$7</f>
        <v>128.01278986680649</v>
      </c>
      <c r="S11" s="62">
        <f>'Indikator - Input'!S11/Asumsi!$L$7</f>
        <v>197.99515753435222</v>
      </c>
      <c r="T11" s="62">
        <f>'Indikator - Input'!T11/Asumsi!$M$7</f>
        <v>203.16718955571298</v>
      </c>
      <c r="U11" s="62">
        <f>'Indikator - Input'!U11/Asumsi!$M$7</f>
        <v>219.4216172452181</v>
      </c>
      <c r="V11" s="62">
        <f>'Indikator - Input'!V11/Asumsi!$M$7</f>
        <v>194.69739904867927</v>
      </c>
      <c r="W11" s="62">
        <f>'Indikator - Input'!W11/Asumsi!$M$7</f>
        <v>254.75306143102924</v>
      </c>
      <c r="X11" s="62">
        <f>'Indikator - Input'!X11/Asumsi!$N$7</f>
        <v>890.3091792328712</v>
      </c>
      <c r="Y11" s="62">
        <f>'Indikator - Input'!AG11/Asumsi!$N$7</f>
        <v>783.16921364234383</v>
      </c>
      <c r="Z11" s="62">
        <f>'Indikator - Input'!AH11/Asumsi!$N$7</f>
        <v>819.7560975609756</v>
      </c>
      <c r="AA11" s="62">
        <f>'Indikator - Input'!AI11/Asumsi!$N$7</f>
        <v>585.00556623823502</v>
      </c>
      <c r="AB11" s="62">
        <f>'Indikator - Input'!AJ11/Asumsi!$N$7</f>
        <v>572.22092905576358</v>
      </c>
      <c r="AC11" s="62">
        <f>'Indikator - Input'!AK11/Asumsi!$N$7</f>
        <v>578.61704280943218</v>
      </c>
      <c r="AD11" s="62">
        <f>'Indikator - Input'!AL11/Asumsi!$N$7</f>
        <v>787.70266167391958</v>
      </c>
      <c r="AE11" s="62">
        <f>'Indikator - Input'!AM11/Asumsi!$N$7</f>
        <v>815.4716121850015</v>
      </c>
      <c r="AF11" s="62">
        <f>'Indikator - Input'!AN11/Asumsi!$N$7</f>
        <v>662.05697803866008</v>
      </c>
      <c r="AG11" s="62">
        <f>'Indikator - Input'!AO11/Asumsi!$N$7</f>
        <v>772.51948183382251</v>
      </c>
      <c r="AH11" s="62">
        <f>'Indikator - Input'!AP11/Asumsi!$N$7</f>
        <v>787.70266167391958</v>
      </c>
      <c r="AI11" s="62">
        <f>'Indikator - Input'!AQ11/Asumsi!$N$7</f>
        <v>814.33609958506224</v>
      </c>
      <c r="AJ11" s="72" t="s">
        <v>221</v>
      </c>
      <c r="AK11" s="42">
        <v>6</v>
      </c>
    </row>
    <row r="12" spans="1:88" ht="15">
      <c r="A12" s="44">
        <v>7</v>
      </c>
      <c r="B12" s="58" t="s">
        <v>73</v>
      </c>
      <c r="C12" s="41" t="s">
        <v>10</v>
      </c>
      <c r="D12" s="63">
        <f>'Indikator - Input'!D12</f>
        <v>0</v>
      </c>
      <c r="E12" s="63">
        <f>'Indikator - Input'!E12</f>
        <v>0</v>
      </c>
      <c r="F12" s="63">
        <f>'Indikator - Input'!F12</f>
        <v>0</v>
      </c>
      <c r="G12" s="63">
        <f>'Indikator - Input'!G12</f>
        <v>0</v>
      </c>
      <c r="H12" s="63">
        <f>'Indikator - Input'!H12</f>
        <v>0</v>
      </c>
      <c r="I12" s="63">
        <f>'Indikator - Input'!I12</f>
        <v>0</v>
      </c>
      <c r="J12" s="63">
        <f>'Indikator - Input'!J12</f>
        <v>0</v>
      </c>
      <c r="K12" s="63">
        <f>'Indikator - Input'!K12</f>
        <v>0</v>
      </c>
      <c r="L12" s="63">
        <f>'Indikator - Input'!L12</f>
        <v>0</v>
      </c>
      <c r="M12" s="63">
        <f>'Indikator - Input'!M12</f>
        <v>0</v>
      </c>
      <c r="N12" s="63">
        <f>'Indikator - Input'!N12</f>
        <v>0</v>
      </c>
      <c r="O12" s="63">
        <f>'Indikator - Input'!O12</f>
        <v>0</v>
      </c>
      <c r="P12" s="63">
        <f>'Indikator - Input'!P12</f>
        <v>0</v>
      </c>
      <c r="Q12" s="63">
        <f>'Indikator - Input'!Q12</f>
        <v>0</v>
      </c>
      <c r="R12" s="63">
        <f>'Indikator - Input'!R12</f>
        <v>0</v>
      </c>
      <c r="S12" s="63">
        <f>'Indikator - Input'!S12</f>
        <v>0</v>
      </c>
      <c r="T12" s="63">
        <f>'Indikator - Input'!T12</f>
        <v>0</v>
      </c>
      <c r="U12" s="63">
        <f>'Indikator - Input'!U12</f>
        <v>0</v>
      </c>
      <c r="V12" s="63">
        <f>'Indikator - Input'!V12</f>
        <v>0</v>
      </c>
      <c r="W12" s="63">
        <f>'Indikator - Input'!W12</f>
        <v>0</v>
      </c>
      <c r="X12" s="13">
        <f>'Indikator - Input'!X12</f>
        <v>3081058</v>
      </c>
      <c r="Y12" s="13">
        <f>'Indikator - Input'!AG12</f>
        <v>19270576</v>
      </c>
      <c r="Z12" s="13">
        <f>'Indikator - Input'!AH12</f>
        <v>21634419</v>
      </c>
      <c r="AA12" s="13">
        <f>'Indikator - Input'!AI12</f>
        <v>23965144</v>
      </c>
      <c r="AB12" s="13">
        <f>'Indikator - Input'!AJ12</f>
        <v>0</v>
      </c>
      <c r="AC12" s="13">
        <f>'Indikator - Input'!AK12</f>
        <v>0</v>
      </c>
      <c r="AD12" s="13">
        <f>'Indikator - Input'!AL12</f>
        <v>0</v>
      </c>
      <c r="AE12" s="13">
        <f>'Indikator - Input'!AM12</f>
        <v>0</v>
      </c>
      <c r="AF12" s="13">
        <f>'Indikator - Input'!AN12</f>
        <v>0</v>
      </c>
      <c r="AG12" s="13">
        <f>'Indikator - Input'!AO12</f>
        <v>0</v>
      </c>
      <c r="AH12" s="13">
        <f>'Indikator - Input'!AP12</f>
        <v>0</v>
      </c>
      <c r="AI12" s="13">
        <f>'Indikator - Input'!AQ12</f>
        <v>0</v>
      </c>
      <c r="AJ12" s="72" t="s">
        <v>44</v>
      </c>
      <c r="AK12" s="42">
        <v>7</v>
      </c>
    </row>
    <row r="13" spans="1:88" ht="15">
      <c r="A13" s="44">
        <v>8</v>
      </c>
      <c r="B13" s="58" t="s">
        <v>74</v>
      </c>
      <c r="C13" s="41" t="s">
        <v>12</v>
      </c>
      <c r="D13" s="38">
        <f>'Indikator - Input'!D13</f>
        <v>0.88300000000000001</v>
      </c>
      <c r="E13" s="38">
        <f>'Indikator - Input'!E13</f>
        <v>0.88300000000000001</v>
      </c>
      <c r="F13" s="38">
        <f>'Indikator - Input'!F13</f>
        <v>0.88300000000000001</v>
      </c>
      <c r="G13" s="38">
        <f>'Indikator - Input'!G13</f>
        <v>0.88300000000000001</v>
      </c>
      <c r="H13" s="38">
        <f>'Indikator - Input'!H13</f>
        <v>0.91159999999999997</v>
      </c>
      <c r="I13" s="38">
        <f>'Indikator - Input'!I13</f>
        <v>0.91159999999999997</v>
      </c>
      <c r="J13" s="38">
        <f>'Indikator - Input'!J13</f>
        <v>0.91159999999999997</v>
      </c>
      <c r="K13" s="38">
        <f>'Indikator - Input'!K13</f>
        <v>0.91159999999999997</v>
      </c>
      <c r="L13" s="38">
        <f>'Indikator - Input'!L13</f>
        <v>0.95350000000000001</v>
      </c>
      <c r="M13" s="38">
        <f>'Indikator - Input'!M13</f>
        <v>0.95350000000000001</v>
      </c>
      <c r="N13" s="38">
        <f>'Indikator - Input'!N13</f>
        <v>0.95350000000000001</v>
      </c>
      <c r="O13" s="38">
        <f>'Indikator - Input'!O13</f>
        <v>0.95350000000000001</v>
      </c>
      <c r="P13" s="38">
        <f>'Indikator - Input'!P13</f>
        <v>0.98299999999999998</v>
      </c>
      <c r="Q13" s="38">
        <f>'Indikator - Input'!Q13</f>
        <v>0.98299999999999998</v>
      </c>
      <c r="R13" s="38">
        <f>'Indikator - Input'!R13</f>
        <v>0.98299999999999998</v>
      </c>
      <c r="S13" s="38">
        <f>'Indikator - Input'!S13</f>
        <v>0.98299999999999998</v>
      </c>
      <c r="T13" s="38">
        <f>'Indikator - Input'!T13</f>
        <v>0.9889</v>
      </c>
      <c r="U13" s="38">
        <f>'Indikator - Input'!U13</f>
        <v>0.9889</v>
      </c>
      <c r="V13" s="38">
        <f>'Indikator - Input'!V13</f>
        <v>0.9889</v>
      </c>
      <c r="W13" s="38">
        <f>'Indikator - Input'!W13</f>
        <v>0.9889</v>
      </c>
      <c r="X13" s="38">
        <f>'Indikator - Input'!X13</f>
        <v>0.98929999999999996</v>
      </c>
      <c r="Y13" s="38">
        <f>'Indikator - Input'!AG13</f>
        <v>0.99560000000000004</v>
      </c>
      <c r="Z13" s="38">
        <f>'Indikator - Input'!AH13</f>
        <v>0.996</v>
      </c>
      <c r="AA13" s="38">
        <f>'Indikator - Input'!AI13</f>
        <v>0.99629999999999996</v>
      </c>
      <c r="AB13" s="38">
        <f>'Indikator - Input'!AJ13</f>
        <v>0.99670000000000003</v>
      </c>
      <c r="AC13" s="38">
        <f>'Indikator - Input'!AK13</f>
        <v>0.997</v>
      </c>
      <c r="AD13" s="38">
        <f>'Indikator - Input'!AL13</f>
        <v>0</v>
      </c>
      <c r="AE13" s="38">
        <f>'Indikator - Input'!AM13</f>
        <v>0</v>
      </c>
      <c r="AF13" s="38">
        <f>'Indikator - Input'!AN13</f>
        <v>0</v>
      </c>
      <c r="AG13" s="38">
        <f>'Indikator - Input'!AO13</f>
        <v>0</v>
      </c>
      <c r="AH13" s="38">
        <f>'Indikator - Input'!AP13</f>
        <v>0</v>
      </c>
      <c r="AI13" s="38">
        <f>'Indikator - Input'!AQ13</f>
        <v>0</v>
      </c>
      <c r="AJ13" s="72" t="s">
        <v>45</v>
      </c>
      <c r="AK13" s="42">
        <v>8</v>
      </c>
    </row>
    <row r="14" spans="1:88" ht="15">
      <c r="A14" s="44">
        <v>9</v>
      </c>
      <c r="B14" s="47"/>
      <c r="C14" s="4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23"/>
      <c r="AF14" s="23"/>
      <c r="AG14" s="23"/>
      <c r="AH14" s="23"/>
      <c r="AI14" s="23"/>
      <c r="AJ14" s="73"/>
      <c r="AK14" s="42">
        <v>9</v>
      </c>
    </row>
    <row r="15" spans="1:88" ht="15">
      <c r="A15" s="44">
        <v>10</v>
      </c>
      <c r="B15" s="48" t="s">
        <v>23</v>
      </c>
      <c r="C15" s="4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23"/>
      <c r="AF15" s="23"/>
      <c r="AG15" s="23"/>
      <c r="AH15" s="23"/>
      <c r="AI15" s="23"/>
      <c r="AJ15" s="74" t="s">
        <v>27</v>
      </c>
      <c r="AK15" s="42">
        <v>10</v>
      </c>
    </row>
    <row r="16" spans="1:88" ht="15">
      <c r="A16" s="44">
        <v>11</v>
      </c>
      <c r="B16" s="58" t="s">
        <v>141</v>
      </c>
      <c r="C16" s="41" t="s">
        <v>11</v>
      </c>
      <c r="D16" s="13">
        <f>'Indikator - Input'!D16/Asumsi!$I$8</f>
        <v>640.05957637274696</v>
      </c>
      <c r="E16" s="13">
        <f>'Indikator - Input'!E16/Asumsi!$I$8</f>
        <v>638.21638270043297</v>
      </c>
      <c r="F16" s="13">
        <f>'Indikator - Input'!F16/Asumsi!$I$8</f>
        <v>657.01398618635699</v>
      </c>
      <c r="G16" s="13">
        <f>'Indikator - Input'!G16/Asumsi!$I$8</f>
        <v>688.58688537289913</v>
      </c>
      <c r="H16" s="13">
        <f>'Indikator - Input'!H16/Asumsi!$J$8</f>
        <v>695.644126709646</v>
      </c>
      <c r="I16" s="13">
        <f>'Indikator - Input'!I16/Asumsi!$J$8</f>
        <v>712.50000290139326</v>
      </c>
      <c r="J16" s="13">
        <f>'Indikator - Input'!J16/Asumsi!$J$8</f>
        <v>735.48947471242354</v>
      </c>
      <c r="K16" s="13">
        <f>'Indikator - Input'!K16/Asumsi!$J$8</f>
        <v>771.00162671448163</v>
      </c>
      <c r="L16" s="13">
        <f>'Indikator - Input'!L16/Asumsi!$K$8</f>
        <v>783.52988171283948</v>
      </c>
      <c r="M16" s="13">
        <f>'Indikator - Input'!M16/Asumsi!$K$8</f>
        <v>829.09439059059412</v>
      </c>
      <c r="N16" s="13">
        <f>'Indikator - Input'!N16/Asumsi!$K$8</f>
        <v>877.40912282312797</v>
      </c>
      <c r="O16" s="13">
        <f>'Indikator - Input'!O16/Asumsi!$K$8</f>
        <v>927.45767355192459</v>
      </c>
      <c r="P16" s="13">
        <f>'Indikator - Input'!P16/Asumsi!$L$8</f>
        <v>956.20086719644348</v>
      </c>
      <c r="Q16" s="13">
        <f>'Indikator - Input'!Q16/Asumsi!$L$8</f>
        <v>986.37049821018661</v>
      </c>
      <c r="R16" s="13">
        <f>'Indikator - Input'!R16/Asumsi!$L$8</f>
        <v>1005.5512421184609</v>
      </c>
      <c r="S16" s="13">
        <f>'Indikator - Input'!S16/Asumsi!$L$8</f>
        <v>1043.921739571535</v>
      </c>
      <c r="T16" s="13">
        <f>'Indikator - Input'!T16/Asumsi!$M$8</f>
        <v>1057.2649289896779</v>
      </c>
      <c r="U16" s="13">
        <f>'Indikator - Input'!U16/Asumsi!$M$8</f>
        <v>1083.0671918337098</v>
      </c>
      <c r="V16" s="13">
        <f>'Indikator - Input'!V16/Asumsi!$M$8</f>
        <v>1105.3258696970797</v>
      </c>
      <c r="W16" s="13">
        <f>'Indikator - Input'!W16/Asumsi!$M$8</f>
        <v>1130.3278647373909</v>
      </c>
      <c r="X16" s="13">
        <f>'Indikator - Input'!X16/Asumsi!$N$8</f>
        <v>1135.1757691136211</v>
      </c>
      <c r="Y16" s="13">
        <f>'Indikator - Input'!AG16/Asumsi!$N$8</f>
        <v>1795.1749919227664</v>
      </c>
      <c r="Z16" s="13">
        <f>'Indikator - Input'!AH16/Asumsi!$N$8</f>
        <v>1830.8806904711589</v>
      </c>
      <c r="AA16" s="13">
        <f>'Indikator - Input'!AI16/Asumsi!$N$8</f>
        <v>1882.0836449806977</v>
      </c>
      <c r="AB16" s="13">
        <f>'Indikator - Input'!AJ16/Asumsi!$N$8</f>
        <v>1891.9262527298827</v>
      </c>
      <c r="AC16" s="13">
        <f>'Indikator - Input'!AK16/Asumsi!$N$8</f>
        <v>1927.6676909548676</v>
      </c>
      <c r="AD16" s="13">
        <f>'Indikator - Input'!AL16/Asumsi!$N$8</f>
        <v>1980.4300826153876</v>
      </c>
      <c r="AE16" s="13">
        <f>'Indikator - Input'!AM16/Asumsi!$N$8</f>
        <v>2072.1928513985176</v>
      </c>
      <c r="AF16" s="13">
        <f>'Indikator - Input'!AN16/Asumsi!$N$8</f>
        <v>2112.0154002218324</v>
      </c>
      <c r="AG16" s="13">
        <f>'Indikator - Input'!AO16/Asumsi!$N$8</f>
        <v>0</v>
      </c>
      <c r="AH16" s="13">
        <f>'Indikator - Input'!AP16/Asumsi!$N$8</f>
        <v>0</v>
      </c>
      <c r="AI16" s="13">
        <f>'Indikator - Input'!AQ16/Asumsi!$N$8</f>
        <v>0</v>
      </c>
      <c r="AJ16" s="72" t="s">
        <v>222</v>
      </c>
      <c r="AK16" s="42">
        <v>11</v>
      </c>
    </row>
    <row r="17" spans="1:37" ht="15">
      <c r="A17" s="44">
        <v>12</v>
      </c>
      <c r="B17" s="58" t="s">
        <v>223</v>
      </c>
      <c r="C17" s="41" t="s">
        <v>11</v>
      </c>
      <c r="D17" s="13">
        <f>'Indikator - Input'!D17/Asumsi!$I$8</f>
        <v>158.7638968824424</v>
      </c>
      <c r="E17" s="13">
        <f>'Indikator - Input'!E17/Asumsi!$I$8</f>
        <v>159.13334707941965</v>
      </c>
      <c r="F17" s="13">
        <f>'Indikator - Input'!F17/Asumsi!$I$8</f>
        <v>159.37620677661189</v>
      </c>
      <c r="G17" s="13">
        <f>'Indikator - Input'!G17/Asumsi!$I$8</f>
        <v>160.99974607561626</v>
      </c>
      <c r="H17" s="13">
        <f>'Indikator - Input'!H17/Asumsi!$J$8</f>
        <v>160.28977181509228</v>
      </c>
      <c r="I17" s="13">
        <f>'Indikator - Input'!I17/Asumsi!$J$8</f>
        <v>160.3432193472639</v>
      </c>
      <c r="J17" s="13">
        <f>'Indikator - Input'!J17/Asumsi!$J$8</f>
        <v>159.70788772768682</v>
      </c>
      <c r="K17" s="13">
        <f>'Indikator - Input'!K17/Asumsi!$J$8</f>
        <v>161.92228908321775</v>
      </c>
      <c r="L17" s="13">
        <f>'Indikator - Input'!L17/Asumsi!$K$8</f>
        <v>161.71800096037774</v>
      </c>
      <c r="M17" s="13">
        <f>'Indikator - Input'!M17/Asumsi!$K$8</f>
        <v>163.94629919783591</v>
      </c>
      <c r="N17" s="13">
        <f>'Indikator - Input'!N17/Asumsi!$K$8</f>
        <v>164.08735228453202</v>
      </c>
      <c r="O17" s="13">
        <f>'Indikator - Input'!O17/Asumsi!$K$8</f>
        <v>162.6415935383032</v>
      </c>
      <c r="P17" s="13">
        <f>'Indikator - Input'!P17/Asumsi!$L$8</f>
        <v>161.97060814289438</v>
      </c>
      <c r="Q17" s="13">
        <f>'Indikator - Input'!Q17/Asumsi!$L$8</f>
        <v>164.6731054021478</v>
      </c>
      <c r="R17" s="13">
        <f>'Indikator - Input'!R17/Asumsi!$L$8</f>
        <v>166.4330697573001</v>
      </c>
      <c r="S17" s="13">
        <f>'Indikator - Input'!S17/Asumsi!$L$8</f>
        <v>169.71998958213459</v>
      </c>
      <c r="T17" s="13">
        <f>'Indikator - Input'!T17/Asumsi!$M$8</f>
        <v>170.75651553939707</v>
      </c>
      <c r="U17" s="13">
        <f>'Indikator - Input'!U17/Asumsi!$M$8</f>
        <v>173.86948277690126</v>
      </c>
      <c r="V17" s="13">
        <f>'Indikator - Input'!V17/Asumsi!$M$8</f>
        <v>176.01351981683842</v>
      </c>
      <c r="W17" s="13">
        <f>'Indikator - Input'!W17/Asumsi!$M$8</f>
        <v>178.4606044166633</v>
      </c>
      <c r="X17" s="13">
        <f>'Indikator - Input'!X17/Asumsi!$N$8</f>
        <v>178.07945777244515</v>
      </c>
      <c r="Y17" s="13">
        <f>'Indikator - Input'!AG17/Asumsi!$N$7</f>
        <v>59796.369800627464</v>
      </c>
      <c r="Z17" s="13">
        <f>'Indikator - Input'!AH17/Asumsi!$N$7</f>
        <v>66470.348648922169</v>
      </c>
      <c r="AA17" s="13">
        <f>'Indikator - Input'!AI17/Asumsi!$N$7</f>
        <v>62506.959315858716</v>
      </c>
      <c r="AB17" s="13">
        <f>'Indikator - Input'!AJ17/Asumsi!$N$7</f>
        <v>41082.835745369899</v>
      </c>
      <c r="AC17" s="13">
        <f>'Indikator - Input'!AK17/Asumsi!$N$7</f>
        <v>41478.663090780283</v>
      </c>
      <c r="AD17" s="13">
        <f>'Indikator - Input'!AL17/Asumsi!$N$7</f>
        <v>42215.051614209086</v>
      </c>
      <c r="AE17" s="13">
        <f>'Indikator - Input'!AM17/Asumsi!$N$7</f>
        <v>42400.887561987649</v>
      </c>
      <c r="AF17" s="13">
        <f>'Indikator - Input'!AN17/Asumsi!$N$7</f>
        <v>42705.414431737678</v>
      </c>
      <c r="AG17" s="13">
        <f>'Indikator - Input'!AO17/Asumsi!$N$7</f>
        <v>43635.98674223257</v>
      </c>
      <c r="AH17" s="13">
        <f>'Indikator - Input'!AP17/Asumsi!$N$7</f>
        <v>46234.394292075696</v>
      </c>
      <c r="AI17" s="13">
        <f>'Indikator - Input'!AQ17/Asumsi!$N$7</f>
        <v>0</v>
      </c>
      <c r="AJ17" s="72" t="s">
        <v>225</v>
      </c>
      <c r="AK17" s="42">
        <v>12</v>
      </c>
    </row>
    <row r="18" spans="1:37" ht="15">
      <c r="A18" s="44">
        <v>13</v>
      </c>
      <c r="B18" s="58" t="s">
        <v>224</v>
      </c>
      <c r="C18" s="41" t="s">
        <v>11</v>
      </c>
      <c r="D18" s="13">
        <f>'Indikator - Input'!D18/Asumsi!$I$8</f>
        <v>43.735822392218097</v>
      </c>
      <c r="E18" s="13">
        <f>'Indikator - Input'!E18/Asumsi!$I$8</f>
        <v>44.616368771761103</v>
      </c>
      <c r="F18" s="13">
        <f>'Indikator - Input'!F18/Asumsi!$I$8</f>
        <v>45.20490993509474</v>
      </c>
      <c r="G18" s="13">
        <f>'Indikator - Input'!G18/Asumsi!$I$8</f>
        <v>46.660514836578727</v>
      </c>
      <c r="H18" s="13">
        <f>'Indikator - Input'!H18/Asumsi!$J$8</f>
        <v>47.532059428270792</v>
      </c>
      <c r="I18" s="13">
        <f>'Indikator - Input'!I18/Asumsi!$J$8</f>
        <v>50.105216124783119</v>
      </c>
      <c r="J18" s="13">
        <f>'Indikator - Input'!J18/Asumsi!$J$8</f>
        <v>50.886735410344045</v>
      </c>
      <c r="K18" s="13">
        <f>'Indikator - Input'!K18/Asumsi!$J$8</f>
        <v>52.759874891923104</v>
      </c>
      <c r="L18" s="13">
        <f>'Indikator - Input'!L18/Asumsi!$K$8</f>
        <v>51.240697058221471</v>
      </c>
      <c r="M18" s="13">
        <f>'Indikator - Input'!M18/Asumsi!$K$8</f>
        <v>53.530011803845724</v>
      </c>
      <c r="N18" s="13">
        <f>'Indikator - Input'!N18/Asumsi!$K$8</f>
        <v>54.536575660355346</v>
      </c>
      <c r="O18" s="13">
        <f>'Indikator - Input'!O18/Asumsi!$K$8</f>
        <v>53.670448871364869</v>
      </c>
      <c r="P18" s="13">
        <f>'Indikator - Input'!P18/Asumsi!$L$8</f>
        <v>54.232450893695379</v>
      </c>
      <c r="Q18" s="13">
        <f>'Indikator - Input'!Q18/Asumsi!$L$8</f>
        <v>54.926249689583955</v>
      </c>
      <c r="R18" s="13">
        <f>'Indikator - Input'!R18/Asumsi!$L$8</f>
        <v>55.700639305637161</v>
      </c>
      <c r="S18" s="13">
        <f>'Indikator - Input'!S18/Asumsi!$L$8</f>
        <v>55.339330167594383</v>
      </c>
      <c r="T18" s="13">
        <f>'Indikator - Input'!T18/Asumsi!$M$8</f>
        <v>55.857370915272035</v>
      </c>
      <c r="U18" s="13">
        <f>'Indikator - Input'!U18/Asumsi!$M$8</f>
        <v>57.583884420289984</v>
      </c>
      <c r="V18" s="13">
        <f>'Indikator - Input'!V18/Asumsi!$M$8</f>
        <v>59.392496175704416</v>
      </c>
      <c r="W18" s="13">
        <f>'Indikator - Input'!W18/Asumsi!$M$8</f>
        <v>59.648194778876473</v>
      </c>
      <c r="X18" s="13">
        <f>'Indikator - Input'!X18/Asumsi!$N$8</f>
        <v>59.64525678570886</v>
      </c>
      <c r="Y18" s="13">
        <f>'Indikator - Input'!AG18/Asumsi!$N$7</f>
        <v>20994.337111628378</v>
      </c>
      <c r="Z18" s="13">
        <f>'Indikator - Input'!AH18/Asumsi!$N$7</f>
        <v>22221.411294403399</v>
      </c>
      <c r="AA18" s="13">
        <f>'Indikator - Input'!AI18/Asumsi!$N$7</f>
        <v>20612.235097662178</v>
      </c>
      <c r="AB18" s="13">
        <f>'Indikator - Input'!AJ18/Asumsi!$N$7</f>
        <v>12916.231656714906</v>
      </c>
      <c r="AC18" s="13">
        <f>'Indikator - Input'!AK18/Asumsi!$N$7</f>
        <v>12891.464932699118</v>
      </c>
      <c r="AD18" s="13">
        <f>'Indikator - Input'!AL18/Asumsi!$N$7</f>
        <v>12890.708430320818</v>
      </c>
      <c r="AE18" s="13">
        <f>'Indikator - Input'!AM18/Asumsi!$N$7</f>
        <v>12730.534864892217</v>
      </c>
      <c r="AF18" s="13">
        <f>'Indikator - Input'!AN18/Asumsi!$N$7</f>
        <v>12366.984110919948</v>
      </c>
      <c r="AG18" s="13">
        <f>'Indikator - Input'!AO18/Asumsi!$N$7</f>
        <v>12002.671288331141</v>
      </c>
      <c r="AH18" s="13">
        <f>'Indikator - Input'!AP18/Asumsi!$N$7</f>
        <v>11877.699119522315</v>
      </c>
      <c r="AI18" s="13">
        <f>'Indikator - Input'!AQ18/Asumsi!$N$7</f>
        <v>0</v>
      </c>
      <c r="AJ18" s="72" t="s">
        <v>226</v>
      </c>
      <c r="AK18" s="42">
        <v>13</v>
      </c>
    </row>
    <row r="19" spans="1:37" ht="15">
      <c r="A19" s="44">
        <v>14</v>
      </c>
      <c r="B19" s="58" t="s">
        <v>20</v>
      </c>
      <c r="C19" s="41" t="s">
        <v>12</v>
      </c>
      <c r="D19" s="14">
        <f>'Indikator - Input'!D19</f>
        <v>0.19980000000000001</v>
      </c>
      <c r="E19" s="14">
        <f>'Indikator - Input'!E19</f>
        <v>0.19789999999999999</v>
      </c>
      <c r="F19" s="14">
        <f>'Indikator - Input'!F19</f>
        <v>0.191</v>
      </c>
      <c r="G19" s="14">
        <f>'Indikator - Input'!G19</f>
        <v>0.1981</v>
      </c>
      <c r="H19" s="14">
        <f>'Indikator - Input'!H19</f>
        <v>0.19550000000000001</v>
      </c>
      <c r="I19" s="14">
        <f>'Indikator - Input'!I19</f>
        <v>0.19700000000000001</v>
      </c>
      <c r="J19" s="14">
        <f>'Indikator - Input'!J19</f>
        <v>0.1968</v>
      </c>
      <c r="K19" s="14">
        <f>'Indikator - Input'!K19</f>
        <v>0.19420000000000001</v>
      </c>
      <c r="L19" s="14">
        <f>'Indikator - Input'!L19</f>
        <v>0.19400000000000001</v>
      </c>
      <c r="M19" s="14">
        <f>'Indikator - Input'!M19</f>
        <v>0.1963</v>
      </c>
      <c r="N19" s="14">
        <f>'Indikator - Input'!N19</f>
        <v>0.19739999999999999</v>
      </c>
      <c r="O19" s="14">
        <f>'Indikator - Input'!O19</f>
        <v>0.1971</v>
      </c>
      <c r="P19" s="14">
        <f>'Indikator - Input'!P19</f>
        <v>0.19589999999999999</v>
      </c>
      <c r="Q19" s="14">
        <f>'Indikator - Input'!Q19</f>
        <v>0.1938</v>
      </c>
      <c r="R19" s="14">
        <f>'Indikator - Input'!R19</f>
        <v>0.19040000000000001</v>
      </c>
      <c r="S19" s="14">
        <f>'Indikator - Input'!S19</f>
        <v>0.19270000000000001</v>
      </c>
      <c r="T19" s="14">
        <f>'Indikator - Input'!T19</f>
        <v>0.19450000000000001</v>
      </c>
      <c r="U19" s="14">
        <f>'Indikator - Input'!U19</f>
        <v>0.1958</v>
      </c>
      <c r="V19" s="14">
        <f>'Indikator - Input'!V19</f>
        <v>0.1971</v>
      </c>
      <c r="W19" s="14">
        <f>'Indikator - Input'!W19</f>
        <v>0.19550000000000001</v>
      </c>
      <c r="X19" s="14">
        <f>'Indikator - Input'!X19</f>
        <v>0.19411607632007299</v>
      </c>
      <c r="Y19" s="14">
        <f>'Indikator - Input'!AG19</f>
        <v>0.21105008316051499</v>
      </c>
      <c r="Z19" s="14">
        <f>'Indikator - Input'!AH19</f>
        <v>0.20775167217035301</v>
      </c>
      <c r="AA19" s="14">
        <f>'Indikator - Input'!AI19</f>
        <v>0.207960596859672</v>
      </c>
      <c r="AB19" s="14">
        <f>'Indikator - Input'!AJ19</f>
        <v>0.208705936527984</v>
      </c>
      <c r="AC19" s="14">
        <f>'Indikator - Input'!AK19</f>
        <v>0.20743683118532799</v>
      </c>
      <c r="AD19" s="14">
        <f>'Indikator - Input'!AL19</f>
        <v>0.20786327311838501</v>
      </c>
      <c r="AE19" s="14">
        <f>'Indikator - Input'!AM19</f>
        <v>0.30020000000000002</v>
      </c>
      <c r="AF19" s="14">
        <f>'Indikator - Input'!AN19</f>
        <v>0.28960000000000002</v>
      </c>
      <c r="AG19" s="14">
        <f>'Indikator - Input'!AO19</f>
        <v>0.27510000000000001</v>
      </c>
      <c r="AH19" s="14">
        <f>'Indikator - Input'!AP19</f>
        <v>0.25690000000000002</v>
      </c>
      <c r="AI19" s="14">
        <f>'Indikator - Input'!AQ19</f>
        <v>0</v>
      </c>
      <c r="AJ19" s="72" t="s">
        <v>49</v>
      </c>
      <c r="AK19" s="42">
        <v>14</v>
      </c>
    </row>
    <row r="20" spans="1:37" ht="15">
      <c r="A20" s="44">
        <v>15</v>
      </c>
      <c r="B20" s="58" t="s">
        <v>103</v>
      </c>
      <c r="C20" s="41" t="s">
        <v>11</v>
      </c>
      <c r="D20" s="13">
        <f>'Indikator - Input'!D20</f>
        <v>0</v>
      </c>
      <c r="E20" s="13">
        <f>'Indikator - Input'!E20</f>
        <v>0</v>
      </c>
      <c r="F20" s="13">
        <f>'Indikator - Input'!F20</f>
        <v>0</v>
      </c>
      <c r="G20" s="13">
        <f>'Indikator - Input'!G20</f>
        <v>385921</v>
      </c>
      <c r="H20" s="13">
        <f>'Indikator - Input'!H20</f>
        <v>1018783</v>
      </c>
      <c r="I20" s="13">
        <f>'Indikator - Input'!I20</f>
        <v>1620264</v>
      </c>
      <c r="J20" s="13">
        <f>'Indikator - Input'!J20</f>
        <v>2506605</v>
      </c>
      <c r="K20" s="13">
        <f>'Indikator - Input'!K20</f>
        <v>3005922</v>
      </c>
      <c r="L20" s="13">
        <f>'Indikator - Input'!L20</f>
        <v>4196915</v>
      </c>
      <c r="M20" s="13">
        <f>'Indikator - Input'!M20</f>
        <v>6794842</v>
      </c>
      <c r="N20" s="13">
        <f>'Indikator - Input'!N20</f>
        <v>8045226</v>
      </c>
      <c r="O20" s="13">
        <f>'Indikator - Input'!O20</f>
        <v>9972454</v>
      </c>
      <c r="P20" s="13">
        <f>'Indikator - Input'!P20</f>
        <v>10991179</v>
      </c>
      <c r="Q20" s="13">
        <f>'Indikator - Input'!Q20</f>
        <v>14897336</v>
      </c>
      <c r="R20" s="13">
        <f>'Indikator - Input'!R20</f>
        <v>16280353</v>
      </c>
      <c r="S20" s="13">
        <f>'Indikator - Input'!S20</f>
        <v>17007465</v>
      </c>
      <c r="T20" s="13">
        <f>'Indikator - Input'!T20</f>
        <v>17230208</v>
      </c>
      <c r="U20" s="13">
        <f>'Indikator - Input'!U20</f>
        <v>21151460</v>
      </c>
      <c r="V20" s="13">
        <f>'Indikator - Input'!V20</f>
        <v>21584281</v>
      </c>
      <c r="W20" s="13">
        <f>'Indikator - Input'!W20</f>
        <v>21865176</v>
      </c>
      <c r="X20" s="13">
        <f>'Indikator - Input'!X20</f>
        <v>22992230</v>
      </c>
      <c r="Y20" s="13">
        <f>'Indikator - Input'!AG20</f>
        <v>49595029</v>
      </c>
      <c r="Z20" s="13">
        <f>'Indikator - Input'!AH20</f>
        <v>51035807</v>
      </c>
      <c r="AA20" s="13">
        <f>'Indikator - Input'!AI20</f>
        <v>52380480</v>
      </c>
      <c r="AB20" s="13">
        <f>'Indikator - Input'!AJ20</f>
        <v>52087036</v>
      </c>
      <c r="AC20" s="13">
        <f>'Indikator - Input'!AK20</f>
        <v>52730058</v>
      </c>
      <c r="AD20" s="13">
        <f>'Indikator - Input'!AL20</f>
        <v>0</v>
      </c>
      <c r="AE20" s="13">
        <f>'Indikator - Input'!AM20</f>
        <v>0</v>
      </c>
      <c r="AF20" s="13">
        <f>'Indikator - Input'!AN20</f>
        <v>57051014</v>
      </c>
      <c r="AG20" s="13">
        <f>'Indikator - Input'!AO20</f>
        <v>57800000</v>
      </c>
      <c r="AH20" s="13">
        <f>'Indikator - Input'!AP20</f>
        <v>64700000</v>
      </c>
      <c r="AI20" s="13">
        <f>'Indikator - Input'!AQ20</f>
        <v>58120000</v>
      </c>
      <c r="AJ20" s="72" t="s">
        <v>206</v>
      </c>
      <c r="AK20" s="42"/>
    </row>
    <row r="21" spans="1:37" ht="15">
      <c r="A21" s="44">
        <v>16</v>
      </c>
      <c r="B21" s="58" t="s">
        <v>14</v>
      </c>
      <c r="C21" s="41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23"/>
      <c r="AH21" s="23"/>
      <c r="AI21" s="23"/>
      <c r="AJ21" s="72" t="s">
        <v>50</v>
      </c>
      <c r="AK21" s="42">
        <v>15</v>
      </c>
    </row>
    <row r="22" spans="1:37" ht="15">
      <c r="A22" s="44">
        <v>17</v>
      </c>
      <c r="B22" s="47" t="s">
        <v>104</v>
      </c>
      <c r="C22" s="43" t="s">
        <v>10</v>
      </c>
      <c r="D22" s="13">
        <f>'Indikator - Input'!D22</f>
        <v>109854595</v>
      </c>
      <c r="E22" s="13">
        <f>'Indikator - Input'!E22</f>
        <v>112295200</v>
      </c>
      <c r="F22" s="13">
        <f>'Indikator - Input'!F22</f>
        <v>117033812.00000001</v>
      </c>
      <c r="G22" s="13">
        <f>'Indikator - Input'!G22</f>
        <v>120279206</v>
      </c>
      <c r="H22" s="13">
        <f>'Indikator - Input'!H22</f>
        <v>123892739</v>
      </c>
      <c r="I22" s="13">
        <f>'Indikator - Input'!I22</f>
        <v>126635258</v>
      </c>
      <c r="J22" s="13">
        <f>'Indikator - Input'!J22</f>
        <v>130948087.99999999</v>
      </c>
      <c r="K22" s="13">
        <f>'Indikator - Input'!K22</f>
        <v>136148350</v>
      </c>
      <c r="L22" s="13">
        <f>'Indikator - Input'!L22</f>
        <v>142363060</v>
      </c>
      <c r="M22" s="13">
        <f>'Indikator - Input'!M22</f>
        <v>148500904</v>
      </c>
      <c r="N22" s="13">
        <f>'Indikator - Input'!N22</f>
        <v>157491843.00000003</v>
      </c>
      <c r="O22" s="13">
        <f>'Indikator - Input'!O22</f>
        <v>164478449</v>
      </c>
      <c r="P22" s="13">
        <f>'Indikator - Input'!P22</f>
        <v>172747122</v>
      </c>
      <c r="Q22" s="13">
        <f>'Indikator - Input'!Q22</f>
        <v>165156459</v>
      </c>
      <c r="R22" s="13">
        <f>'Indikator - Input'!R22</f>
        <v>163425652</v>
      </c>
      <c r="S22" s="13">
        <f>'Indikator - Input'!S22</f>
        <v>161329105</v>
      </c>
      <c r="T22" s="13">
        <f>'Indikator - Input'!T22</f>
        <v>166094339</v>
      </c>
      <c r="U22" s="13">
        <f>'Indikator - Input'!U22</f>
        <v>172505677</v>
      </c>
      <c r="V22" s="13">
        <f>'Indikator - Input'!V22</f>
        <v>179382941</v>
      </c>
      <c r="W22" s="13">
        <f>'Indikator - Input'!W22</f>
        <v>183425349.99999997</v>
      </c>
      <c r="X22" s="13">
        <f>'Indikator - Input'!X22</f>
        <v>189430692</v>
      </c>
      <c r="Y22" s="13">
        <f>'Indikator - Input'!AG22</f>
        <v>240963805</v>
      </c>
      <c r="Z22" s="13">
        <f>'Indikator - Input'!AH22</f>
        <v>249827020</v>
      </c>
      <c r="AA22" s="13">
        <f>'Indikator - Input'!AI22</f>
        <v>256048305</v>
      </c>
      <c r="AB22" s="13">
        <f>'Indikator - Input'!AJ22</f>
        <v>264266837</v>
      </c>
      <c r="AC22" s="13">
        <f>'Indikator - Input'!AK22</f>
        <v>270930873</v>
      </c>
      <c r="AD22" s="13">
        <f>'Indikator - Input'!AL22</f>
        <v>281348160</v>
      </c>
      <c r="AE22" s="13">
        <f>'Indikator - Input'!AM22</f>
        <v>285772981</v>
      </c>
      <c r="AF22" s="13">
        <f>'Indikator - Input'!AN22</f>
        <v>302803427</v>
      </c>
      <c r="AG22" s="13">
        <f>'Indikator - Input'!AO22</f>
        <v>311454814</v>
      </c>
      <c r="AH22" s="13">
        <f>'Indikator - Input'!AP22</f>
        <v>310490208</v>
      </c>
      <c r="AI22" s="13">
        <f>'Indikator - Input'!AQ22</f>
        <v>0</v>
      </c>
      <c r="AJ22" s="73" t="s">
        <v>51</v>
      </c>
      <c r="AK22" s="42">
        <v>16</v>
      </c>
    </row>
    <row r="23" spans="1:37" ht="15">
      <c r="A23" s="44">
        <v>18</v>
      </c>
      <c r="B23" s="47" t="s">
        <v>105</v>
      </c>
      <c r="C23" s="43" t="s">
        <v>13</v>
      </c>
      <c r="D23" s="13">
        <f>'Indikator - Input'!D23</f>
        <v>376644533</v>
      </c>
      <c r="E23" s="13">
        <f>'Indikator - Input'!E23</f>
        <v>379309141</v>
      </c>
      <c r="F23" s="13">
        <f>'Indikator - Input'!F23</f>
        <v>375894520.99999994</v>
      </c>
      <c r="G23" s="13">
        <f>'Indikator - Input'!G23</f>
        <v>426658783</v>
      </c>
      <c r="H23" s="13">
        <f>'Indikator - Input'!H23</f>
        <v>426856817</v>
      </c>
      <c r="I23" s="13">
        <f>'Indikator - Input'!I23</f>
        <v>457305292.99999994</v>
      </c>
      <c r="J23" s="13">
        <f>'Indikator - Input'!J23</f>
        <v>432803584.99999994</v>
      </c>
      <c r="K23" s="13">
        <f>'Indikator - Input'!K23</f>
        <v>475610928</v>
      </c>
      <c r="L23" s="13">
        <f>'Indikator - Input'!L23</f>
        <v>468687446</v>
      </c>
      <c r="M23" s="13">
        <f>'Indikator - Input'!M23</f>
        <v>495129624</v>
      </c>
      <c r="N23" s="13">
        <f>'Indikator - Input'!N23</f>
        <v>466634767</v>
      </c>
      <c r="O23" s="13">
        <f>'Indikator - Input'!O23</f>
        <v>529470069</v>
      </c>
      <c r="P23" s="13">
        <f>'Indikator - Input'!P23</f>
        <v>530232506.00000006</v>
      </c>
      <c r="Q23" s="13">
        <f>'Indikator - Input'!Q23</f>
        <v>523777963.99999994</v>
      </c>
      <c r="R23" s="13">
        <f>'Indikator - Input'!R23</f>
        <v>528158444</v>
      </c>
      <c r="S23" s="13">
        <f>'Indikator - Input'!S23</f>
        <v>597107612.00000012</v>
      </c>
      <c r="T23" s="13">
        <f>'Indikator - Input'!T23</f>
        <v>582391274</v>
      </c>
      <c r="U23" s="13">
        <f>'Indikator - Input'!U23</f>
        <v>559405998</v>
      </c>
      <c r="V23" s="13">
        <f>'Indikator - Input'!V23</f>
        <v>572805378</v>
      </c>
      <c r="W23" s="13">
        <f>'Indikator - Input'!W23</f>
        <v>616926599</v>
      </c>
      <c r="X23" s="13">
        <f>'Indikator - Input'!X23</f>
        <v>561258036.00000012</v>
      </c>
      <c r="Y23" s="13">
        <f>'Indikator - Input'!AG23</f>
        <v>597486344</v>
      </c>
      <c r="Z23" s="13">
        <f>'Indikator - Input'!AH23</f>
        <v>640407624</v>
      </c>
      <c r="AA23" s="13">
        <f>'Indikator - Input'!AI23</f>
        <v>676563913</v>
      </c>
      <c r="AB23" s="13">
        <f>'Indikator - Input'!AJ23</f>
        <v>649407136</v>
      </c>
      <c r="AC23" s="13">
        <f>'Indikator - Input'!AK23</f>
        <v>634003164</v>
      </c>
      <c r="AD23" s="13">
        <f>'Indikator - Input'!AL23</f>
        <v>619731477</v>
      </c>
      <c r="AE23" s="13">
        <f>'Indikator - Input'!AM23</f>
        <v>664505580</v>
      </c>
      <c r="AF23" s="13">
        <f>'Indikator - Input'!AN23</f>
        <v>620719391</v>
      </c>
      <c r="AG23" s="13">
        <f>'Indikator - Input'!AO23</f>
        <v>580816522</v>
      </c>
      <c r="AH23" s="13">
        <f>'Indikator - Input'!AP23</f>
        <v>555095835</v>
      </c>
      <c r="AI23" s="13">
        <f>'Indikator - Input'!AQ23</f>
        <v>0</v>
      </c>
      <c r="AJ23" s="73" t="s">
        <v>52</v>
      </c>
      <c r="AK23" s="42">
        <v>17</v>
      </c>
    </row>
    <row r="24" spans="1:37" ht="15">
      <c r="A24" s="44">
        <v>19</v>
      </c>
      <c r="B24" s="47" t="s">
        <v>106</v>
      </c>
      <c r="C24" s="57" t="s">
        <v>9</v>
      </c>
      <c r="D24" s="13">
        <f>'Indikator - Input'!D24</f>
        <v>399001.79952390387</v>
      </c>
      <c r="E24" s="13">
        <f>'Indikator - Input'!E24</f>
        <v>415057.0408219868</v>
      </c>
      <c r="F24" s="13">
        <f>'Indikator - Input'!F24</f>
        <v>403919.67677226185</v>
      </c>
      <c r="G24" s="13">
        <f>'Indikator - Input'!G24</f>
        <v>464104.30903366103</v>
      </c>
      <c r="H24" s="13">
        <f>'Indikator - Input'!H24</f>
        <v>455676.51142939593</v>
      </c>
      <c r="I24" s="13">
        <f>'Indikator - Input'!I24</f>
        <v>522171.41413059575</v>
      </c>
      <c r="J24" s="13">
        <f>'Indikator - Input'!J24</f>
        <v>468704.68003599613</v>
      </c>
      <c r="K24" s="13">
        <f>'Indikator - Input'!K24</f>
        <v>522911.29145137302</v>
      </c>
      <c r="L24" s="13">
        <f>'Indikator - Input'!L24</f>
        <v>502599.67005813489</v>
      </c>
      <c r="M24" s="13">
        <f>'Indikator - Input'!M24</f>
        <v>550976.32597052585</v>
      </c>
      <c r="N24" s="13">
        <f>'Indikator - Input'!N24</f>
        <v>502058.71551623824</v>
      </c>
      <c r="O24" s="13">
        <f>'Indikator - Input'!O24</f>
        <v>574509.6837119821</v>
      </c>
      <c r="P24" s="13">
        <f>'Indikator - Input'!P24</f>
        <v>563083.44057233911</v>
      </c>
      <c r="Q24" s="13">
        <f>'Indikator - Input'!Q24</f>
        <v>574783.45268395694</v>
      </c>
      <c r="R24" s="13">
        <f>'Indikator - Input'!R24</f>
        <v>569859.72848165513</v>
      </c>
      <c r="S24" s="13">
        <f>'Indikator - Input'!S24</f>
        <v>650180.81167716626</v>
      </c>
      <c r="T24" s="13">
        <f>'Indikator - Input'!T24</f>
        <v>619179.34448438603</v>
      </c>
      <c r="U24" s="13">
        <f>'Indikator - Input'!U24</f>
        <v>543844.99383199471</v>
      </c>
      <c r="V24" s="13">
        <f>'Indikator - Input'!V24</f>
        <v>594507.26289000001</v>
      </c>
      <c r="W24" s="13">
        <f>'Indikator - Input'!W24</f>
        <v>653318.71268999996</v>
      </c>
      <c r="X24" s="13">
        <f>'Indikator - Input'!X24</f>
        <v>586043.48605000018</v>
      </c>
      <c r="Y24" s="13">
        <f>'Indikator - Input'!AG24</f>
        <v>631219.19050178898</v>
      </c>
      <c r="Z24" s="13">
        <f>'Indikator - Input'!AH24</f>
        <v>657971.47695736995</v>
      </c>
      <c r="AA24" s="13">
        <f>'Indikator - Input'!AI24</f>
        <v>701426.87676838099</v>
      </c>
      <c r="AB24" s="13">
        <f>'Indikator - Input'!AJ24</f>
        <v>671114.36</v>
      </c>
      <c r="AC24" s="13">
        <f>'Indikator - Input'!AK24</f>
        <v>660231.53</v>
      </c>
      <c r="AD24" s="13">
        <f>'Indikator - Input'!AL24</f>
        <v>621227.01</v>
      </c>
      <c r="AE24" s="13">
        <f>'Indikator - Input'!AM24</f>
        <v>686722.16</v>
      </c>
      <c r="AF24" s="13">
        <f>'Indikator - Input'!AN24</f>
        <v>654964.88</v>
      </c>
      <c r="AG24" s="13">
        <f>'Indikator - Input'!AO24</f>
        <v>604828.62</v>
      </c>
      <c r="AH24" s="13">
        <f>'Indikator - Input'!AP24</f>
        <v>555731.86</v>
      </c>
      <c r="AI24" s="13">
        <f>'Indikator - Input'!AQ24</f>
        <v>0</v>
      </c>
      <c r="AJ24" s="73" t="s">
        <v>53</v>
      </c>
      <c r="AK24" s="42">
        <v>18</v>
      </c>
    </row>
    <row r="25" spans="1:37" ht="15">
      <c r="A25" s="44">
        <v>20</v>
      </c>
      <c r="B25" s="58" t="s">
        <v>15</v>
      </c>
      <c r="C25" s="57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23"/>
      <c r="AH25" s="23"/>
      <c r="AI25" s="23"/>
      <c r="AJ25" s="72" t="s">
        <v>54</v>
      </c>
      <c r="AK25" s="42">
        <v>19</v>
      </c>
    </row>
    <row r="26" spans="1:37" ht="15">
      <c r="A26" s="44">
        <v>21</v>
      </c>
      <c r="B26" s="47" t="s">
        <v>107</v>
      </c>
      <c r="C26" s="43" t="s">
        <v>10</v>
      </c>
      <c r="D26" s="13">
        <f>'Indikator - Input'!D26</f>
        <v>16110741.999999998</v>
      </c>
      <c r="E26" s="13">
        <f>'Indikator - Input'!E26</f>
        <v>16621918</v>
      </c>
      <c r="F26" s="13">
        <f>'Indikator - Input'!F26</f>
        <v>16741789</v>
      </c>
      <c r="G26" s="13">
        <f>'Indikator - Input'!G26</f>
        <v>16863842</v>
      </c>
      <c r="H26" s="13">
        <f>'Indikator - Input'!H26</f>
        <v>16892592</v>
      </c>
      <c r="I26" s="13">
        <f>'Indikator - Input'!I26</f>
        <v>16970178</v>
      </c>
      <c r="J26" s="13">
        <f>'Indikator - Input'!J26</f>
        <v>17111653</v>
      </c>
      <c r="K26" s="13">
        <f>'Indikator - Input'!K26</f>
        <v>17406327</v>
      </c>
      <c r="L26" s="13">
        <f>'Indikator - Input'!L26</f>
        <v>17592430</v>
      </c>
      <c r="M26" s="13">
        <f>'Indikator - Input'!M26</f>
        <v>16771864.999999998</v>
      </c>
      <c r="N26" s="13">
        <f>'Indikator - Input'!N26</f>
        <v>16905319</v>
      </c>
      <c r="O26" s="13">
        <f>'Indikator - Input'!O26</f>
        <v>17244127</v>
      </c>
      <c r="P26" s="13">
        <f>'Indikator - Input'!P26</f>
        <v>17396248</v>
      </c>
      <c r="Q26" s="13">
        <f>'Indikator - Input'!Q26</f>
        <v>17249578</v>
      </c>
      <c r="R26" s="13">
        <f>'Indikator - Input'!R26</f>
        <v>17224684</v>
      </c>
      <c r="S26" s="13">
        <f>'Indikator - Input'!S26</f>
        <v>17275128</v>
      </c>
      <c r="T26" s="13">
        <f>'Indikator - Input'!T26</f>
        <v>17184306</v>
      </c>
      <c r="U26" s="13">
        <f>'Indikator - Input'!U26</f>
        <v>17216047</v>
      </c>
      <c r="V26" s="13">
        <f>'Indikator - Input'!V26</f>
        <v>17346812</v>
      </c>
      <c r="W26" s="13">
        <f>'Indikator - Input'!W26</f>
        <v>17487057</v>
      </c>
      <c r="X26" s="13">
        <f>'Indikator - Input'!X26</f>
        <v>17603573</v>
      </c>
      <c r="Y26" s="13">
        <f>'Indikator - Input'!AG26</f>
        <v>16697988</v>
      </c>
      <c r="Z26" s="13">
        <f>'Indikator - Input'!AH26</f>
        <v>16888422</v>
      </c>
      <c r="AA26" s="13">
        <f>'Indikator - Input'!AI26</f>
        <v>17198882</v>
      </c>
      <c r="AB26" s="13">
        <f>'Indikator - Input'!AJ26</f>
        <v>17381097</v>
      </c>
      <c r="AC26" s="13">
        <f>'Indikator - Input'!AK26</f>
        <v>17585938</v>
      </c>
      <c r="AD26" s="13">
        <f>'Indikator - Input'!AL26</f>
        <v>17906138</v>
      </c>
      <c r="AE26" s="13">
        <f>'Indikator - Input'!AM26</f>
        <v>17727481</v>
      </c>
      <c r="AF26" s="13">
        <f>'Indikator - Input'!AN26</f>
        <v>18127534</v>
      </c>
      <c r="AG26" s="13">
        <f>'Indikator - Input'!AO26</f>
        <v>18004527</v>
      </c>
      <c r="AH26" s="13">
        <f>'Indikator - Input'!AP26</f>
        <v>18311845</v>
      </c>
      <c r="AI26" s="13">
        <f>'Indikator - Input'!AQ26</f>
        <v>0</v>
      </c>
      <c r="AJ26" s="73" t="s">
        <v>55</v>
      </c>
      <c r="AK26" s="42">
        <v>20</v>
      </c>
    </row>
    <row r="27" spans="1:37" ht="15">
      <c r="A27" s="44">
        <v>22</v>
      </c>
      <c r="B27" s="47" t="s">
        <v>108</v>
      </c>
      <c r="C27" s="43" t="s">
        <v>13</v>
      </c>
      <c r="D27" s="13">
        <f>'Indikator - Input'!D27</f>
        <v>23296590</v>
      </c>
      <c r="E27" s="13">
        <f>'Indikator - Input'!E27</f>
        <v>24440007</v>
      </c>
      <c r="F27" s="13">
        <f>'Indikator - Input'!F27</f>
        <v>23189500</v>
      </c>
      <c r="G27" s="13">
        <f>'Indikator - Input'!G27</f>
        <v>26805021</v>
      </c>
      <c r="H27" s="13">
        <f>'Indikator - Input'!H27</f>
        <v>25841290.999999996</v>
      </c>
      <c r="I27" s="13">
        <f>'Indikator - Input'!I27</f>
        <v>25735683</v>
      </c>
      <c r="J27" s="13">
        <f>'Indikator - Input'!J27</f>
        <v>24743153.000000004</v>
      </c>
      <c r="K27" s="13">
        <f>'Indikator - Input'!K27</f>
        <v>28349527</v>
      </c>
      <c r="L27" s="13">
        <f>'Indikator - Input'!L27</f>
        <v>27853985</v>
      </c>
      <c r="M27" s="13">
        <f>'Indikator - Input'!M27</f>
        <v>26466534.000000004</v>
      </c>
      <c r="N27" s="13">
        <f>'Indikator - Input'!N27</f>
        <v>25950524</v>
      </c>
      <c r="O27" s="13">
        <f>'Indikator - Input'!O27</f>
        <v>29224159</v>
      </c>
      <c r="P27" s="13">
        <f>'Indikator - Input'!P27</f>
        <v>27977532</v>
      </c>
      <c r="Q27" s="13">
        <f>'Indikator - Input'!Q27</f>
        <v>27667099.000000004</v>
      </c>
      <c r="R27" s="13">
        <f>'Indikator - Input'!R27</f>
        <v>26274567</v>
      </c>
      <c r="S27" s="13">
        <f>'Indikator - Input'!S27</f>
        <v>30642193</v>
      </c>
      <c r="T27" s="13">
        <f>'Indikator - Input'!T27</f>
        <v>28230127.999999996</v>
      </c>
      <c r="U27" s="13">
        <f>'Indikator - Input'!U27</f>
        <v>27120802</v>
      </c>
      <c r="V27" s="13">
        <f>'Indikator - Input'!V27</f>
        <v>28539329</v>
      </c>
      <c r="W27" s="13">
        <f>'Indikator - Input'!W27</f>
        <v>32725116</v>
      </c>
      <c r="X27" s="13">
        <f>'Indikator - Input'!X27</f>
        <v>27168332</v>
      </c>
      <c r="Y27" s="13">
        <f>'Indikator - Input'!AG27</f>
        <v>27926832</v>
      </c>
      <c r="Z27" s="13">
        <f>'Indikator - Input'!AH27</f>
        <v>28620417</v>
      </c>
      <c r="AA27" s="13">
        <f>'Indikator - Input'!AI27</f>
        <v>32188297</v>
      </c>
      <c r="AB27" s="13">
        <f>'Indikator - Input'!AJ27</f>
        <v>32185800</v>
      </c>
      <c r="AC27" s="13">
        <f>'Indikator - Input'!AK27</f>
        <v>31870823</v>
      </c>
      <c r="AD27" s="13">
        <f>'Indikator - Input'!AL27</f>
        <v>33367561</v>
      </c>
      <c r="AE27" s="13">
        <f>'Indikator - Input'!AM27</f>
        <v>36609893</v>
      </c>
      <c r="AF27" s="13">
        <f>'Indikator - Input'!AN27</f>
        <v>36735337</v>
      </c>
      <c r="AG27" s="13">
        <f>'Indikator - Input'!AO27</f>
        <v>37073873</v>
      </c>
      <c r="AH27" s="13">
        <f>'Indikator - Input'!AP27</f>
        <v>39235840</v>
      </c>
      <c r="AI27" s="13">
        <f>'Indikator - Input'!AQ27</f>
        <v>0</v>
      </c>
      <c r="AJ27" s="73" t="s">
        <v>56</v>
      </c>
      <c r="AK27" s="42">
        <v>21</v>
      </c>
    </row>
    <row r="28" spans="1:37" ht="15">
      <c r="A28" s="44">
        <v>23</v>
      </c>
      <c r="B28" s="47" t="s">
        <v>109</v>
      </c>
      <c r="C28" s="43" t="s">
        <v>9</v>
      </c>
      <c r="D28" s="13">
        <f>'Indikator - Input'!D28</f>
        <v>24023.249751746</v>
      </c>
      <c r="E28" s="13">
        <f>'Indikator - Input'!E28</f>
        <v>24624.549282316999</v>
      </c>
      <c r="F28" s="13">
        <f>'Indikator - Input'!F28</f>
        <v>22880.06585242899</v>
      </c>
      <c r="G28" s="13">
        <f>'Indikator - Input'!G28</f>
        <v>26576.810478223</v>
      </c>
      <c r="H28" s="13">
        <f>'Indikator - Input'!H28</f>
        <v>24775.878263685005</v>
      </c>
      <c r="I28" s="13">
        <f>'Indikator - Input'!I28</f>
        <v>23931.455285607004</v>
      </c>
      <c r="J28" s="13">
        <f>'Indikator - Input'!J28</f>
        <v>22387.793167571002</v>
      </c>
      <c r="K28" s="13">
        <f>'Indikator - Input'!K28</f>
        <v>26370.997531819001</v>
      </c>
      <c r="L28" s="13">
        <f>'Indikator - Input'!L28</f>
        <v>25655.442374602997</v>
      </c>
      <c r="M28" s="13">
        <f>'Indikator - Input'!M28</f>
        <v>24495.991109373001</v>
      </c>
      <c r="N28" s="13">
        <f>'Indikator - Input'!N28</f>
        <v>23707.169088676997</v>
      </c>
      <c r="O28" s="13">
        <f>'Indikator - Input'!O28</f>
        <v>27227.586834924998</v>
      </c>
      <c r="P28" s="13">
        <f>'Indikator - Input'!P28</f>
        <v>25550.787935401004</v>
      </c>
      <c r="Q28" s="13">
        <f>'Indikator - Input'!Q28</f>
        <v>25402.397650774001</v>
      </c>
      <c r="R28" s="13">
        <f>'Indikator - Input'!R28</f>
        <v>24382.543889885001</v>
      </c>
      <c r="S28" s="13">
        <f>'Indikator - Input'!S28</f>
        <v>30229.435524934011</v>
      </c>
      <c r="T28" s="13">
        <f>'Indikator - Input'!T28</f>
        <v>28090.127275019997</v>
      </c>
      <c r="U28" s="13">
        <f>'Indikator - Input'!U28</f>
        <v>25907.896266413001</v>
      </c>
      <c r="V28" s="13">
        <f>'Indikator - Input'!V28</f>
        <v>27671.673420381001</v>
      </c>
      <c r="W28" s="13">
        <f>'Indikator - Input'!W28</f>
        <v>32830.341804000003</v>
      </c>
      <c r="X28" s="13">
        <f>'Indikator - Input'!X28</f>
        <v>24158.165722199999</v>
      </c>
      <c r="Y28" s="13">
        <f>'Indikator - Input'!AG28</f>
        <v>26617.701270000001</v>
      </c>
      <c r="Z28" s="13">
        <f>'Indikator - Input'!AH28</f>
        <v>27823.225350000001</v>
      </c>
      <c r="AA28" s="13">
        <f>'Indikator - Input'!AI28</f>
        <v>33681.265509999997</v>
      </c>
      <c r="AB28" s="13">
        <f>'Indikator - Input'!AJ28</f>
        <v>34373.15</v>
      </c>
      <c r="AC28" s="13">
        <f>'Indikator - Input'!AK28</f>
        <v>33670.99</v>
      </c>
      <c r="AD28" s="13">
        <f>'Indikator - Input'!AL28</f>
        <v>33394.44</v>
      </c>
      <c r="AE28" s="13">
        <f>'Indikator - Input'!AM28</f>
        <v>37917.82</v>
      </c>
      <c r="AF28" s="13">
        <f>'Indikator - Input'!AN28</f>
        <v>36122.93</v>
      </c>
      <c r="AG28" s="13">
        <f>'Indikator - Input'!AO28</f>
        <v>35078.85</v>
      </c>
      <c r="AH28" s="13">
        <f>'Indikator - Input'!AP28</f>
        <v>37180.99</v>
      </c>
      <c r="AI28" s="13">
        <f>'Indikator - Input'!AQ28</f>
        <v>0</v>
      </c>
      <c r="AJ28" s="73" t="s">
        <v>57</v>
      </c>
      <c r="AK28" s="42">
        <v>22</v>
      </c>
    </row>
    <row r="29" spans="1:37" ht="15">
      <c r="A29" s="44">
        <v>24</v>
      </c>
      <c r="B29" s="58" t="s">
        <v>16</v>
      </c>
      <c r="C29" s="4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23"/>
      <c r="AH29" s="23"/>
      <c r="AI29" s="23"/>
      <c r="AJ29" s="72" t="s">
        <v>58</v>
      </c>
      <c r="AK29" s="42">
        <v>23</v>
      </c>
    </row>
    <row r="30" spans="1:37" ht="15">
      <c r="A30" s="44">
        <v>25</v>
      </c>
      <c r="B30" s="47" t="s">
        <v>110</v>
      </c>
      <c r="C30" s="43" t="s">
        <v>10</v>
      </c>
      <c r="D30" s="13">
        <f>'Indikator - Input'!D30</f>
        <v>37995797</v>
      </c>
      <c r="E30" s="13">
        <f>'Indikator - Input'!E30</f>
        <v>40301411</v>
      </c>
      <c r="F30" s="13">
        <f>'Indikator - Input'!F30</f>
        <v>42714621</v>
      </c>
      <c r="G30" s="13">
        <f>'Indikator - Input'!G30</f>
        <v>34314795</v>
      </c>
      <c r="H30" s="13">
        <f>'Indikator - Input'!H30</f>
        <v>36813643</v>
      </c>
      <c r="I30" s="13">
        <f>'Indikator - Input'!I30</f>
        <v>39575555</v>
      </c>
      <c r="J30" s="13">
        <f>'Indikator - Input'!J30</f>
        <v>45045204</v>
      </c>
      <c r="K30" s="13">
        <f>'Indikator - Input'!K30</f>
        <v>51204580</v>
      </c>
      <c r="L30" s="13">
        <f>'Indikator - Input'!L30</f>
        <v>56056861</v>
      </c>
      <c r="M30" s="13">
        <f>'Indikator - Input'!M30</f>
        <v>63707377</v>
      </c>
      <c r="N30" s="13">
        <f>'Indikator - Input'!N30</f>
        <v>71783618</v>
      </c>
      <c r="O30" s="13">
        <f>'Indikator - Input'!O30</f>
        <v>90003848</v>
      </c>
      <c r="P30" s="13">
        <f>'Indikator - Input'!P30</f>
        <v>109775772</v>
      </c>
      <c r="Q30" s="13">
        <f>'Indikator - Input'!Q30</f>
        <v>125182806</v>
      </c>
      <c r="R30" s="13">
        <f>'Indikator - Input'!R30</f>
        <v>142477296</v>
      </c>
      <c r="S30" s="13">
        <f>'Indikator - Input'!S30</f>
        <v>167205578</v>
      </c>
      <c r="T30" s="13">
        <f>'Indikator - Input'!T30</f>
        <v>199174153</v>
      </c>
      <c r="U30" s="13">
        <f>'Indikator - Input'!U30</f>
        <v>209891847</v>
      </c>
      <c r="V30" s="13">
        <f>'Indikator - Input'!V30</f>
        <v>257078749.00000003</v>
      </c>
      <c r="W30" s="13">
        <f>'Indikator - Input'!W30</f>
        <v>292299320</v>
      </c>
      <c r="X30" s="13">
        <f>'Indikator - Input'!X30</f>
        <v>330391364</v>
      </c>
      <c r="Y30" s="13">
        <f>'Indikator - Input'!AG30</f>
        <v>728372626</v>
      </c>
      <c r="Z30" s="13">
        <f>'Indikator - Input'!AH30</f>
        <v>985642548</v>
      </c>
      <c r="AA30" s="13">
        <f>'Indikator - Input'!AI30</f>
        <v>730701038</v>
      </c>
      <c r="AB30" s="13">
        <f>'Indikator - Input'!AJ30</f>
        <v>745813419</v>
      </c>
      <c r="AC30" s="13">
        <f>'Indikator - Input'!AK30</f>
        <v>756193282</v>
      </c>
      <c r="AD30" s="13">
        <f>'Indikator - Input'!AL30</f>
        <v>782859101</v>
      </c>
      <c r="AE30" s="13">
        <f>'Indikator - Input'!AM30</f>
        <v>809783312</v>
      </c>
      <c r="AF30" s="13">
        <f>'Indikator - Input'!AN30</f>
        <v>843360894</v>
      </c>
      <c r="AG30" s="13">
        <f>'Indikator - Input'!AO30</f>
        <v>869556027</v>
      </c>
      <c r="AH30" s="13">
        <f>'Indikator - Input'!AP30</f>
        <v>893615475</v>
      </c>
      <c r="AI30" s="13">
        <f>'Indikator - Input'!AQ30</f>
        <v>0</v>
      </c>
      <c r="AJ30" s="73" t="s">
        <v>59</v>
      </c>
      <c r="AK30" s="42">
        <v>24</v>
      </c>
    </row>
    <row r="31" spans="1:37" ht="15">
      <c r="A31" s="44">
        <v>26</v>
      </c>
      <c r="B31" s="46" t="s">
        <v>111</v>
      </c>
      <c r="C31" s="43" t="s">
        <v>10</v>
      </c>
      <c r="D31" s="13">
        <f>'Indikator - Input'!D31</f>
        <v>17344996.135452196</v>
      </c>
      <c r="E31" s="13">
        <f>'Indikator - Input'!E31</f>
        <v>18281497</v>
      </c>
      <c r="F31" s="13">
        <f>'Indikator - Input'!F31</f>
        <v>19280222.85296838</v>
      </c>
      <c r="G31" s="13">
        <f>'Indikator - Input'!G31</f>
        <v>20356878</v>
      </c>
      <c r="H31" s="13">
        <f>'Indikator - Input'!H31</f>
        <v>21424449</v>
      </c>
      <c r="I31" s="13">
        <f>'Indikator - Input'!I31</f>
        <v>22705778.671621062</v>
      </c>
      <c r="J31" s="13">
        <f>'Indikator - Input'!J31</f>
        <v>25762237.955042906</v>
      </c>
      <c r="K31" s="13">
        <f>'Indikator - Input'!K31</f>
        <v>26381753.753098857</v>
      </c>
      <c r="L31" s="13">
        <f>'Indikator - Input'!L31</f>
        <v>27067217.410091683</v>
      </c>
      <c r="M31" s="13">
        <f>'Indikator - Input'!M31</f>
        <v>30319991.777319934</v>
      </c>
      <c r="N31" s="13">
        <f>'Indikator - Input'!N31</f>
        <v>35717143.258333549</v>
      </c>
      <c r="O31" s="13">
        <f>'Indikator - Input'!O31</f>
        <v>40909378.523734644</v>
      </c>
      <c r="P31" s="13">
        <f>'Indikator - Input'!P31</f>
        <v>44164673</v>
      </c>
      <c r="Q31" s="13">
        <f>'Indikator - Input'!Q31</f>
        <v>45958715</v>
      </c>
      <c r="R31" s="13">
        <f>'Indikator - Input'!R31</f>
        <v>48329084</v>
      </c>
      <c r="S31" s="13">
        <f>'Indikator - Input'!S31</f>
        <v>55482306.877529524</v>
      </c>
      <c r="T31" s="13">
        <f>'Indikator - Input'!T31</f>
        <v>59289806.803934664</v>
      </c>
      <c r="U31" s="13">
        <f>'Indikator - Input'!U31</f>
        <v>55834560</v>
      </c>
      <c r="V31" s="13">
        <f>'Indikator - Input'!V31</f>
        <v>57977455</v>
      </c>
      <c r="W31" s="13">
        <f>'Indikator - Input'!W31</f>
        <v>60343126</v>
      </c>
      <c r="X31" s="13">
        <f>'Indikator - Input'!X31</f>
        <v>62164473</v>
      </c>
      <c r="Y31" s="13">
        <f>'Indikator - Input'!AG31</f>
        <v>84914471</v>
      </c>
      <c r="Z31" s="13">
        <f>'Indikator - Input'!AH31</f>
        <v>87438244</v>
      </c>
      <c r="AA31" s="13">
        <f>'Indikator - Input'!AI31</f>
        <v>90180183</v>
      </c>
      <c r="AB31" s="13">
        <f>'Indikator - Input'!AJ31</f>
        <v>93046216</v>
      </c>
      <c r="AC31" s="13">
        <f>'Indikator - Input'!AK31</f>
        <v>95114784</v>
      </c>
      <c r="AD31" s="13">
        <f>'Indikator - Input'!AL31</f>
        <v>94971551</v>
      </c>
      <c r="AE31" s="13">
        <f>'Indikator - Input'!AM31</f>
        <v>100898260</v>
      </c>
      <c r="AF31" s="13">
        <f>'Indikator - Input'!AN31</f>
        <v>106422954</v>
      </c>
      <c r="AG31" s="13">
        <f>'Indikator - Input'!AO31</f>
        <v>108766306</v>
      </c>
      <c r="AH31" s="13">
        <f>'Indikator - Input'!AP31</f>
        <v>111373017</v>
      </c>
      <c r="AI31" s="13">
        <f>'Indikator - Input'!AQ31</f>
        <v>0</v>
      </c>
      <c r="AJ31" s="75" t="s">
        <v>60</v>
      </c>
      <c r="AK31" s="42">
        <v>25</v>
      </c>
    </row>
    <row r="32" spans="1:37" ht="15">
      <c r="A32" s="44">
        <v>27</v>
      </c>
      <c r="B32" s="46" t="s">
        <v>112</v>
      </c>
      <c r="C32" s="43" t="s">
        <v>10</v>
      </c>
      <c r="D32" s="13">
        <f>'Indikator - Input'!D32</f>
        <v>20650800.864547808</v>
      </c>
      <c r="E32" s="13">
        <f>'Indikator - Input'!E32</f>
        <v>22019914</v>
      </c>
      <c r="F32" s="13">
        <f>'Indikator - Input'!F32</f>
        <v>23434398.147031624</v>
      </c>
      <c r="G32" s="13">
        <f>'Indikator - Input'!G32</f>
        <v>13957917</v>
      </c>
      <c r="H32" s="13">
        <f>'Indikator - Input'!H32</f>
        <v>15389194</v>
      </c>
      <c r="I32" s="13">
        <f>'Indikator - Input'!I32</f>
        <v>16869776.328378942</v>
      </c>
      <c r="J32" s="13">
        <f>'Indikator - Input'!J32</f>
        <v>19282966.044957094</v>
      </c>
      <c r="K32" s="13">
        <f>'Indikator - Input'!K32</f>
        <v>24822826.246901147</v>
      </c>
      <c r="L32" s="13">
        <f>'Indikator - Input'!L32</f>
        <v>28989643.58990832</v>
      </c>
      <c r="M32" s="13">
        <f>'Indikator - Input'!M32</f>
        <v>33387385.222680066</v>
      </c>
      <c r="N32" s="13">
        <f>'Indikator - Input'!N32</f>
        <v>36066474.741666451</v>
      </c>
      <c r="O32" s="13">
        <f>'Indikator - Input'!O32</f>
        <v>49094469.476265363</v>
      </c>
      <c r="P32" s="13">
        <f>'Indikator - Input'!P32</f>
        <v>65611098.999999993</v>
      </c>
      <c r="Q32" s="13">
        <f>'Indikator - Input'!Q32</f>
        <v>79224091</v>
      </c>
      <c r="R32" s="13">
        <f>'Indikator - Input'!R32</f>
        <v>94148212</v>
      </c>
      <c r="S32" s="13">
        <f>'Indikator - Input'!S32</f>
        <v>111723271.1224705</v>
      </c>
      <c r="T32" s="13">
        <f>'Indikator - Input'!T32</f>
        <v>139884346.19606531</v>
      </c>
      <c r="U32" s="13">
        <f>'Indikator - Input'!U32</f>
        <v>154057287</v>
      </c>
      <c r="V32" s="13">
        <f>'Indikator - Input'!V32</f>
        <v>199101294</v>
      </c>
      <c r="W32" s="13">
        <f>'Indikator - Input'!W32</f>
        <v>231956194</v>
      </c>
      <c r="X32" s="13">
        <f>'Indikator - Input'!X32</f>
        <v>268226891.00000003</v>
      </c>
      <c r="Y32" s="13">
        <f>'Indikator - Input'!AG32</f>
        <v>643458155</v>
      </c>
      <c r="Z32" s="13">
        <f>'Indikator - Input'!AH32</f>
        <v>898204304</v>
      </c>
      <c r="AA32" s="13">
        <f>'Indikator - Input'!AI32</f>
        <v>640520855</v>
      </c>
      <c r="AB32" s="13">
        <f>'Indikator - Input'!AJ32</f>
        <v>652767203</v>
      </c>
      <c r="AC32" s="13">
        <f>'Indikator - Input'!AK32</f>
        <v>661078498</v>
      </c>
      <c r="AD32" s="13">
        <f>'Indikator - Input'!AL32</f>
        <v>687887550</v>
      </c>
      <c r="AE32" s="13">
        <f>'Indikator - Input'!AM32</f>
        <v>708885052</v>
      </c>
      <c r="AF32" s="13">
        <f>'Indikator - Input'!AN32</f>
        <v>736937940</v>
      </c>
      <c r="AG32" s="13">
        <f>'Indikator - Input'!AO32</f>
        <v>760789721</v>
      </c>
      <c r="AH32" s="13">
        <f>'Indikator - Input'!AP32</f>
        <v>782242458</v>
      </c>
      <c r="AI32" s="13">
        <f>'Indikator - Input'!AQ32</f>
        <v>0</v>
      </c>
      <c r="AJ32" s="75" t="s">
        <v>61</v>
      </c>
      <c r="AK32" s="42">
        <v>26</v>
      </c>
    </row>
    <row r="33" spans="1:37" ht="15">
      <c r="A33" s="44">
        <v>28</v>
      </c>
      <c r="B33" s="46" t="s">
        <v>113</v>
      </c>
      <c r="C33" s="43" t="s">
        <v>10</v>
      </c>
      <c r="D33" s="13">
        <f>'Indikator - Input'!D33</f>
        <v>2590000</v>
      </c>
      <c r="E33" s="13">
        <f>'Indikator - Input'!E33</f>
        <v>2930000</v>
      </c>
      <c r="F33" s="13">
        <f>'Indikator - Input'!F33</f>
        <v>3260000</v>
      </c>
      <c r="G33" s="13">
        <f>'Indikator - Input'!G33</f>
        <v>5640000</v>
      </c>
      <c r="H33" s="13">
        <f>'Indikator - Input'!H33</f>
        <v>7550000</v>
      </c>
      <c r="I33" s="13">
        <f>'Indikator - Input'!I33</f>
        <v>8270000</v>
      </c>
      <c r="J33" s="13">
        <f>'Indikator - Input'!J33</f>
        <v>9140000</v>
      </c>
      <c r="K33" s="13">
        <f>'Indikator - Input'!K33</f>
        <v>10520000</v>
      </c>
      <c r="L33" s="13">
        <f>'Indikator - Input'!L33</f>
        <v>11040000</v>
      </c>
      <c r="M33" s="13">
        <f>'Indikator - Input'!M33</f>
        <v>13750000</v>
      </c>
      <c r="N33" s="13">
        <f>'Indikator - Input'!N33</f>
        <v>17020000</v>
      </c>
      <c r="O33" s="13">
        <f>'Indikator - Input'!O33</f>
        <v>25070000</v>
      </c>
      <c r="P33" s="13">
        <f>'Indikator - Input'!P33</f>
        <v>23230000</v>
      </c>
      <c r="Q33" s="13">
        <f>'Indikator - Input'!Q33</f>
        <v>25170000</v>
      </c>
      <c r="R33" s="13">
        <f>'Indikator - Input'!R33</f>
        <v>20480000</v>
      </c>
      <c r="S33" s="13">
        <f>'Indikator - Input'!S33</f>
        <v>23280000</v>
      </c>
      <c r="T33" s="13">
        <f>'Indikator - Input'!T33</f>
        <v>29080000</v>
      </c>
      <c r="U33" s="13">
        <f>'Indikator - Input'!U33</f>
        <v>25380000</v>
      </c>
      <c r="V33" s="13">
        <f>'Indikator - Input'!V33</f>
        <v>30680000</v>
      </c>
      <c r="W33" s="13">
        <f>'Indikator - Input'!W33</f>
        <v>34750000</v>
      </c>
      <c r="X33" s="13">
        <f>'Indikator - Input'!X33</f>
        <v>39950000</v>
      </c>
      <c r="Y33" s="13">
        <f>'Indikator - Input'!AG33</f>
        <v>167288415</v>
      </c>
      <c r="Z33" s="13">
        <f>'Indikator - Input'!AH33</f>
        <v>226002727</v>
      </c>
      <c r="AA33" s="13">
        <f>'Indikator - Input'!AI33</f>
        <v>135462780</v>
      </c>
      <c r="AB33" s="13">
        <f>'Indikator - Input'!AJ33</f>
        <v>137873026</v>
      </c>
      <c r="AC33" s="13">
        <f>'Indikator - Input'!AK33</f>
        <v>138283169</v>
      </c>
      <c r="AD33" s="13">
        <f>'Indikator - Input'!AL33</f>
        <v>148009112</v>
      </c>
      <c r="AE33" s="13">
        <f>'Indikator - Input'!AM33</f>
        <v>156409380</v>
      </c>
      <c r="AF33" s="13">
        <f>'Indikator - Input'!AN33</f>
        <v>165804456</v>
      </c>
      <c r="AG33" s="13">
        <f>'Indikator - Input'!AO33</f>
        <v>176325816</v>
      </c>
      <c r="AH33" s="13">
        <f>'Indikator - Input'!AP33</f>
        <v>185766877</v>
      </c>
      <c r="AI33" s="13">
        <f>'Indikator - Input'!AQ33</f>
        <v>0</v>
      </c>
      <c r="AJ33" s="75" t="s">
        <v>62</v>
      </c>
      <c r="AK33" s="42">
        <v>27</v>
      </c>
    </row>
    <row r="34" spans="1:37" ht="15">
      <c r="A34" s="44">
        <v>29</v>
      </c>
      <c r="B34" s="46" t="s">
        <v>114</v>
      </c>
      <c r="C34" s="43" t="s">
        <v>10</v>
      </c>
      <c r="D34" s="13">
        <f>'Indikator - Input'!D34</f>
        <v>35410547.302600935</v>
      </c>
      <c r="E34" s="13">
        <f>'Indikator - Input'!E34</f>
        <v>37369523</v>
      </c>
      <c r="F34" s="13">
        <f>'Indikator - Input'!F34</f>
        <v>39451313.270156831</v>
      </c>
      <c r="G34" s="13">
        <f>'Indikator - Input'!G34</f>
        <v>28677323</v>
      </c>
      <c r="H34" s="13">
        <f>'Indikator - Input'!H34</f>
        <v>29261057</v>
      </c>
      <c r="I34" s="13">
        <f>'Indikator - Input'!I34</f>
        <v>31301648.35891379</v>
      </c>
      <c r="J34" s="13">
        <f>'Indikator - Input'!J34</f>
        <v>35906281.753701456</v>
      </c>
      <c r="K34" s="13">
        <f>'Indikator - Input'!K34</f>
        <v>40685747.201464146</v>
      </c>
      <c r="L34" s="13">
        <f>'Indikator - Input'!L34</f>
        <v>45017455.475194752</v>
      </c>
      <c r="M34" s="13">
        <f>'Indikator - Input'!M34</f>
        <v>49958214.531185925</v>
      </c>
      <c r="N34" s="13">
        <f>'Indikator - Input'!N34</f>
        <v>54762583.004996009</v>
      </c>
      <c r="O34" s="13">
        <f>'Indikator - Input'!O34</f>
        <v>64929509.923261508</v>
      </c>
      <c r="P34" s="13">
        <f>'Indikator - Input'!P34</f>
        <v>86545271</v>
      </c>
      <c r="Q34" s="13">
        <f>'Indikator - Input'!Q34</f>
        <v>100008235</v>
      </c>
      <c r="R34" s="13">
        <f>'Indikator - Input'!R34</f>
        <v>122002256</v>
      </c>
      <c r="S34" s="13">
        <f>'Indikator - Input'!S34</f>
        <v>143927821.49687871</v>
      </c>
      <c r="T34" s="13">
        <f>'Indikator - Input'!T34</f>
        <v>170097509.9609389</v>
      </c>
      <c r="U34" s="13">
        <f>'Indikator - Input'!U34</f>
        <v>184508304</v>
      </c>
      <c r="V34" s="13">
        <f>'Indikator - Input'!V34</f>
        <v>226403637</v>
      </c>
      <c r="W34" s="13">
        <f>'Indikator - Input'!W34</f>
        <v>257552408</v>
      </c>
      <c r="X34" s="13">
        <f>'Indikator - Input'!X34</f>
        <v>290438990</v>
      </c>
      <c r="Y34" s="13">
        <f>'Indikator - Input'!AG34</f>
        <v>561084211</v>
      </c>
      <c r="Z34" s="13">
        <f>'Indikator - Input'!AH34</f>
        <v>759639821</v>
      </c>
      <c r="AA34" s="13">
        <f>'Indikator - Input'!AI34</f>
        <v>595238258</v>
      </c>
      <c r="AB34" s="13">
        <f>'Indikator - Input'!AJ34</f>
        <v>607940393</v>
      </c>
      <c r="AC34" s="13">
        <f>'Indikator - Input'!AK34</f>
        <v>617910113</v>
      </c>
      <c r="AD34" s="13">
        <f>'Indikator - Input'!AL34</f>
        <v>634849989</v>
      </c>
      <c r="AE34" s="13">
        <f>'Indikator - Input'!AM34</f>
        <v>653373932</v>
      </c>
      <c r="AF34" s="13">
        <f>'Indikator - Input'!AN34</f>
        <v>677556438</v>
      </c>
      <c r="AG34" s="13">
        <f>'Indikator - Input'!AO34</f>
        <v>693230211</v>
      </c>
      <c r="AH34" s="13">
        <f>'Indikator - Input'!AP34</f>
        <v>707848598</v>
      </c>
      <c r="AI34" s="13">
        <f>'Indikator - Input'!AQ34</f>
        <v>0</v>
      </c>
      <c r="AJ34" s="75" t="s">
        <v>63</v>
      </c>
      <c r="AK34" s="42">
        <v>28</v>
      </c>
    </row>
    <row r="35" spans="1:37" ht="15">
      <c r="A35" s="44">
        <v>30</v>
      </c>
      <c r="B35" s="47" t="s">
        <v>115</v>
      </c>
      <c r="C35" s="43" t="s">
        <v>8</v>
      </c>
      <c r="D35" s="13">
        <f>'Indikator - Input'!D35</f>
        <v>34342547</v>
      </c>
      <c r="E35" s="13">
        <f>'Indikator - Input'!E35</f>
        <v>64693031.000000015</v>
      </c>
      <c r="F35" s="13">
        <f>'Indikator - Input'!F35</f>
        <v>59428206</v>
      </c>
      <c r="G35" s="13">
        <f>'Indikator - Input'!G35</f>
        <v>47593471</v>
      </c>
      <c r="H35" s="13">
        <f>'Indikator - Input'!H35</f>
        <v>56754460</v>
      </c>
      <c r="I35" s="13">
        <f>'Indikator - Input'!I35</f>
        <v>61231218.000000007</v>
      </c>
      <c r="J35" s="13">
        <f>'Indikator - Input'!J35</f>
        <v>64248286.999999993</v>
      </c>
      <c r="K35" s="13">
        <f>'Indikator - Input'!K35</f>
        <v>86668469.999999985</v>
      </c>
      <c r="L35" s="13">
        <f>'Indikator - Input'!L35</f>
        <v>75164031.999999985</v>
      </c>
      <c r="M35" s="13">
        <f>'Indikator - Input'!M35</f>
        <v>67459272.000000015</v>
      </c>
      <c r="N35" s="13">
        <f>'Indikator - Input'!N35</f>
        <v>87324915.000000015</v>
      </c>
      <c r="O35" s="13">
        <f>'Indikator - Input'!O35</f>
        <v>198531561.00000003</v>
      </c>
      <c r="P35" s="13">
        <f>'Indikator - Input'!P35</f>
        <v>241166794.00000003</v>
      </c>
      <c r="Q35" s="13">
        <f>'Indikator - Input'!Q35</f>
        <v>243924054</v>
      </c>
      <c r="R35" s="13">
        <f>'Indikator - Input'!R35</f>
        <v>262275756.99999997</v>
      </c>
      <c r="S35" s="13">
        <f>'Indikator - Input'!S35</f>
        <v>359252657.99999994</v>
      </c>
      <c r="T35" s="13">
        <f>'Indikator - Input'!T35</f>
        <v>548738620.99999988</v>
      </c>
      <c r="U35" s="13">
        <f>'Indikator - Input'!U35</f>
        <v>526610133.99999994</v>
      </c>
      <c r="V35" s="13">
        <f>'Indikator - Input'!V35</f>
        <v>680678613</v>
      </c>
      <c r="W35" s="13">
        <f>'Indikator - Input'!W35</f>
        <v>704987342</v>
      </c>
      <c r="X35" s="13">
        <f>'Indikator - Input'!X35</f>
        <v>1615530463</v>
      </c>
      <c r="Y35" s="13">
        <f>'Indikator - Input'!AG35</f>
        <v>933551764</v>
      </c>
      <c r="Z35" s="13">
        <f>'Indikator - Input'!AH35</f>
        <v>1076616632</v>
      </c>
      <c r="AA35" s="13">
        <f>'Indikator - Input'!AI35</f>
        <v>1395821187</v>
      </c>
      <c r="AB35" s="13">
        <f>'Indikator - Input'!AJ35</f>
        <v>1650356</v>
      </c>
      <c r="AC35" s="13">
        <f>'Indikator - Input'!AK35</f>
        <v>2348699</v>
      </c>
      <c r="AD35" s="13">
        <f>'Indikator - Input'!AL35</f>
        <v>1676227</v>
      </c>
      <c r="AE35" s="13">
        <f>'Indikator - Input'!AM35</f>
        <v>1609944</v>
      </c>
      <c r="AF35" s="13">
        <f>'Indikator - Input'!AN35</f>
        <v>1718159</v>
      </c>
      <c r="AG35" s="13">
        <f>'Indikator - Input'!AO35</f>
        <v>1764059</v>
      </c>
      <c r="AH35" s="13">
        <f>'Indikator - Input'!AP35</f>
        <v>1832832</v>
      </c>
      <c r="AI35" s="13">
        <f>'Indikator - Input'!AQ35</f>
        <v>0</v>
      </c>
      <c r="AJ35" s="73" t="s">
        <v>64</v>
      </c>
      <c r="AK35" s="42">
        <v>29</v>
      </c>
    </row>
    <row r="36" spans="1:37" ht="15">
      <c r="A36" s="44">
        <v>31</v>
      </c>
      <c r="B36" s="47" t="s">
        <v>116</v>
      </c>
      <c r="C36" s="57" t="s">
        <v>9</v>
      </c>
      <c r="D36" s="13">
        <f>'Indikator - Input'!D36</f>
        <v>840.09603830999993</v>
      </c>
      <c r="E36" s="13">
        <f>'Indikator - Input'!E36</f>
        <v>1595.4229397030001</v>
      </c>
      <c r="F36" s="13">
        <f>'Indikator - Input'!F36</f>
        <v>1567.9767873549999</v>
      </c>
      <c r="G36" s="13">
        <f>'Indikator - Input'!G36</f>
        <v>1414.395375372</v>
      </c>
      <c r="H36" s="13">
        <f>'Indikator - Input'!H36</f>
        <v>1414.8451978630001</v>
      </c>
      <c r="I36" s="13">
        <f>'Indikator - Input'!I36</f>
        <v>1746.1724291980001</v>
      </c>
      <c r="J36" s="13">
        <f>'Indikator - Input'!J36</f>
        <v>1462.676855253</v>
      </c>
      <c r="K36" s="13">
        <f>'Indikator - Input'!K36</f>
        <v>1765.7234377699999</v>
      </c>
      <c r="L36" s="13">
        <f>'Indikator - Input'!L36</f>
        <v>2326.6034243560002</v>
      </c>
      <c r="M36" s="13">
        <f>'Indikator - Input'!M36</f>
        <v>2980.716701587</v>
      </c>
      <c r="N36" s="13">
        <f>'Indikator - Input'!N36</f>
        <v>3138.7676804500006</v>
      </c>
      <c r="O36" s="13">
        <f>'Indikator - Input'!O36</f>
        <v>5896.3583282100008</v>
      </c>
      <c r="P36" s="13">
        <f>'Indikator - Input'!P36</f>
        <v>7003.4808429909999</v>
      </c>
      <c r="Q36" s="13">
        <f>'Indikator - Input'!Q36</f>
        <v>7877.8546980390001</v>
      </c>
      <c r="R36" s="13">
        <f>'Indikator - Input'!R36</f>
        <v>9500.8209912249658</v>
      </c>
      <c r="S36" s="13">
        <f>'Indikator - Input'!S36</f>
        <v>12138.771480318694</v>
      </c>
      <c r="T36" s="13">
        <f>'Indikator - Input'!T36</f>
        <v>30457.107049379785</v>
      </c>
      <c r="U36" s="13">
        <f>'Indikator - Input'!U36</f>
        <v>26430.238735212974</v>
      </c>
      <c r="V36" s="13">
        <f>'Indikator - Input'!V36</f>
        <v>34185.178339999991</v>
      </c>
      <c r="W36" s="13">
        <f>'Indikator - Input'!W36</f>
        <v>40585.681769999996</v>
      </c>
      <c r="X36" s="13">
        <f>'Indikator - Input'!X36</f>
        <v>36649.643969999997</v>
      </c>
      <c r="Y36" s="13">
        <f>'Indikator - Input'!AG36</f>
        <v>85823.562829850998</v>
      </c>
      <c r="Z36" s="13">
        <f>'Indikator - Input'!AH36</f>
        <v>98546.266434068806</v>
      </c>
      <c r="AA36" s="13">
        <f>'Indikator - Input'!AI36</f>
        <v>142966.70678296301</v>
      </c>
      <c r="AB36" s="13">
        <f>'Indikator - Input'!AJ36</f>
        <v>143714.44</v>
      </c>
      <c r="AC36" s="13">
        <f>'Indikator - Input'!AK36</f>
        <v>153138.9</v>
      </c>
      <c r="AD36" s="13">
        <f>'Indikator - Input'!AL36</f>
        <v>158588.51999999999</v>
      </c>
      <c r="AE36" s="13">
        <f>'Indikator - Input'!AM36</f>
        <v>184629.31</v>
      </c>
      <c r="AF36" s="13">
        <f>'Indikator - Input'!AN36</f>
        <v>199819.62</v>
      </c>
      <c r="AG36" s="13">
        <f>'Indikator - Input'!AO36</f>
        <v>207054.58</v>
      </c>
      <c r="AH36" s="13">
        <f>'Indikator - Input'!AP36</f>
        <v>217814.14</v>
      </c>
      <c r="AI36" s="13">
        <f>'Indikator - Input'!AQ36</f>
        <v>0</v>
      </c>
      <c r="AJ36" s="73" t="s">
        <v>65</v>
      </c>
      <c r="AK36" s="42">
        <v>30</v>
      </c>
    </row>
    <row r="37" spans="1:37" ht="15">
      <c r="A37" s="44">
        <v>32</v>
      </c>
      <c r="B37" s="58" t="s">
        <v>117</v>
      </c>
      <c r="C37" s="57" t="s">
        <v>12</v>
      </c>
      <c r="D37" s="38">
        <f>'Indikator - Input'!D37</f>
        <v>0</v>
      </c>
      <c r="E37" s="38">
        <f>'Indikator - Input'!E37</f>
        <v>0</v>
      </c>
      <c r="F37" s="38">
        <f>'Indikator - Input'!F37</f>
        <v>0</v>
      </c>
      <c r="G37" s="38">
        <f>'Indikator - Input'!G37</f>
        <v>0</v>
      </c>
      <c r="H37" s="38">
        <f>'Indikator - Input'!H37</f>
        <v>0</v>
      </c>
      <c r="I37" s="38">
        <f>'Indikator - Input'!I37</f>
        <v>0</v>
      </c>
      <c r="J37" s="38">
        <f>'Indikator - Input'!J37</f>
        <v>0</v>
      </c>
      <c r="K37" s="38">
        <f>'Indikator - Input'!K37</f>
        <v>0</v>
      </c>
      <c r="L37" s="38">
        <f>'Indikator - Input'!L37</f>
        <v>0.36320000000000002</v>
      </c>
      <c r="M37" s="38">
        <f>'Indikator - Input'!M37</f>
        <v>0.36730000000000002</v>
      </c>
      <c r="N37" s="38">
        <f>'Indikator - Input'!N37</f>
        <v>0.37559999999999999</v>
      </c>
      <c r="O37" s="38">
        <f>'Indikator - Input'!O37</f>
        <v>0.39989999999999998</v>
      </c>
      <c r="P37" s="38">
        <f>'Indikator - Input'!P37</f>
        <v>0.40539999999999998</v>
      </c>
      <c r="Q37" s="38">
        <f>'Indikator - Input'!Q37</f>
        <v>0.41520000000000001</v>
      </c>
      <c r="R37" s="38">
        <f>'Indikator - Input'!R37</f>
        <v>0.43590000000000001</v>
      </c>
      <c r="S37" s="38">
        <f>'Indikator - Input'!S37</f>
        <v>0.46429999999999999</v>
      </c>
      <c r="T37" s="38">
        <f>'Indikator - Input'!T37</f>
        <v>0.47270000000000001</v>
      </c>
      <c r="U37" s="38">
        <f>'Indikator - Input'!U37</f>
        <v>0.49440000000000001</v>
      </c>
      <c r="V37" s="38">
        <f>'Indikator - Input'!V37</f>
        <v>0.51880000000000004</v>
      </c>
      <c r="W37" s="38">
        <f>'Indikator - Input'!W37</f>
        <v>0.53449999999999998</v>
      </c>
      <c r="X37" s="38">
        <f>'Indikator - Input'!X37</f>
        <v>0.54010000000000002</v>
      </c>
      <c r="Y37" s="38">
        <f>'Indikator - Input'!AG37</f>
        <v>0.75329999999999997</v>
      </c>
      <c r="Z37" s="38">
        <f>'Indikator - Input'!AH37</f>
        <v>0.76229999999999998</v>
      </c>
      <c r="AA37" s="38">
        <f>'Indikator - Input'!AI37</f>
        <v>0.7833</v>
      </c>
      <c r="AB37" s="38">
        <f>'Indikator - Input'!AJ37</f>
        <v>0.80730000000000002</v>
      </c>
      <c r="AC37" s="38">
        <f>'Indikator - Input'!AK37</f>
        <v>0.82789999999999997</v>
      </c>
      <c r="AD37" s="38">
        <f>'Indikator - Input'!AL37</f>
        <v>0.84660000000000002</v>
      </c>
      <c r="AE37" s="38">
        <f>'Indikator - Input'!AM37</f>
        <v>0.877</v>
      </c>
      <c r="AF37" s="38">
        <f>'Indikator - Input'!AN37</f>
        <v>0.88649999999999995</v>
      </c>
      <c r="AG37" s="38">
        <f>'Indikator - Input'!AO37</f>
        <v>0.90910000000000002</v>
      </c>
      <c r="AH37" s="38">
        <f>'Indikator - Input'!AP37</f>
        <v>0.9375</v>
      </c>
      <c r="AI37" s="38">
        <f>'Indikator - Input'!AQ37</f>
        <v>0.96130000000000004</v>
      </c>
      <c r="AJ37" s="72" t="s">
        <v>227</v>
      </c>
      <c r="AK37" s="42">
        <v>31</v>
      </c>
    </row>
    <row r="38" spans="1:37" ht="15">
      <c r="A38" s="44">
        <v>33</v>
      </c>
      <c r="B38" s="58" t="s">
        <v>118</v>
      </c>
      <c r="C38" s="57" t="s">
        <v>21</v>
      </c>
      <c r="D38" s="13">
        <f>'Indikator - Input'!D38</f>
        <v>0</v>
      </c>
      <c r="E38" s="13">
        <f>'Indikator - Input'!E38</f>
        <v>0</v>
      </c>
      <c r="F38" s="13">
        <f>'Indikator - Input'!F38</f>
        <v>0</v>
      </c>
      <c r="G38" s="13">
        <f>'Indikator - Input'!G38</f>
        <v>0</v>
      </c>
      <c r="H38" s="13">
        <f>'Indikator - Input'!H38</f>
        <v>0</v>
      </c>
      <c r="I38" s="13">
        <f>'Indikator - Input'!I38</f>
        <v>0</v>
      </c>
      <c r="J38" s="13">
        <f>'Indikator - Input'!J38</f>
        <v>0</v>
      </c>
      <c r="K38" s="13">
        <f>'Indikator - Input'!K38</f>
        <v>0</v>
      </c>
      <c r="L38" s="13">
        <f>'Indikator - Input'!L38</f>
        <v>0</v>
      </c>
      <c r="M38" s="13">
        <f>'Indikator - Input'!M38</f>
        <v>0</v>
      </c>
      <c r="N38" s="13">
        <f>'Indikator - Input'!N38</f>
        <v>0</v>
      </c>
      <c r="O38" s="13">
        <f>'Indikator - Input'!O38</f>
        <v>0</v>
      </c>
      <c r="P38" s="13">
        <f>'Indikator - Input'!P38</f>
        <v>0</v>
      </c>
      <c r="Q38" s="13">
        <f>'Indikator - Input'!Q38</f>
        <v>0</v>
      </c>
      <c r="R38" s="13">
        <f>'Indikator - Input'!R38</f>
        <v>0</v>
      </c>
      <c r="S38" s="13">
        <f>'Indikator - Input'!S38</f>
        <v>0</v>
      </c>
      <c r="T38" s="13">
        <f>'Indikator - Input'!T38</f>
        <v>0</v>
      </c>
      <c r="U38" s="13">
        <f>'Indikator - Input'!U38</f>
        <v>0</v>
      </c>
      <c r="V38" s="13">
        <f>'Indikator - Input'!V38</f>
        <v>0</v>
      </c>
      <c r="W38" s="13">
        <f>'Indikator - Input'!W38</f>
        <v>0</v>
      </c>
      <c r="X38" s="13">
        <f>'Indikator - Input'!X38</f>
        <v>10000000</v>
      </c>
      <c r="Y38" s="13">
        <f>'Indikator - Input'!AG38</f>
        <v>9500000</v>
      </c>
      <c r="Z38" s="13">
        <f>'Indikator - Input'!AH38</f>
        <v>9400000</v>
      </c>
      <c r="AA38" s="13">
        <f>'Indikator - Input'!AI38</f>
        <v>9700000</v>
      </c>
      <c r="AB38" s="13">
        <f>'Indikator - Input'!AJ38</f>
        <v>9810000</v>
      </c>
      <c r="AC38" s="13">
        <f>'Indikator - Input'!AK38</f>
        <v>9790000</v>
      </c>
      <c r="AD38" s="13">
        <f>'Indikator - Input'!AL38</f>
        <v>9200000</v>
      </c>
      <c r="AE38" s="13">
        <f>'Indikator - Input'!AM38</f>
        <v>0</v>
      </c>
      <c r="AF38" s="13">
        <f>'Indikator - Input'!AN38</f>
        <v>7700000</v>
      </c>
      <c r="AG38" s="13">
        <f>'Indikator - Input'!AO38</f>
        <v>7700000</v>
      </c>
      <c r="AH38" s="13">
        <f>'Indikator - Input'!AP38</f>
        <v>7700000</v>
      </c>
      <c r="AI38" s="13">
        <f>'Indikator - Input'!AQ38</f>
        <v>7700000</v>
      </c>
      <c r="AJ38" s="72" t="s">
        <v>128</v>
      </c>
      <c r="AK38" s="42">
        <v>32</v>
      </c>
    </row>
    <row r="39" spans="1:37" ht="15">
      <c r="A39" s="44">
        <v>34</v>
      </c>
      <c r="B39" s="58" t="s">
        <v>119</v>
      </c>
      <c r="C39" s="57" t="s">
        <v>21</v>
      </c>
      <c r="D39" s="13">
        <f>'Indikator - Input'!D39</f>
        <v>0</v>
      </c>
      <c r="E39" s="13">
        <f>'Indikator - Input'!E39</f>
        <v>0</v>
      </c>
      <c r="F39" s="13">
        <f>'Indikator - Input'!F39</f>
        <v>0</v>
      </c>
      <c r="G39" s="13">
        <f>'Indikator - Input'!G39</f>
        <v>0</v>
      </c>
      <c r="H39" s="13">
        <f>'Indikator - Input'!H39</f>
        <v>0</v>
      </c>
      <c r="I39" s="13">
        <f>'Indikator - Input'!I39</f>
        <v>0</v>
      </c>
      <c r="J39" s="13">
        <f>'Indikator - Input'!J39</f>
        <v>0</v>
      </c>
      <c r="K39" s="13">
        <f>'Indikator - Input'!K39</f>
        <v>0</v>
      </c>
      <c r="L39" s="13">
        <f>'Indikator - Input'!L39</f>
        <v>0</v>
      </c>
      <c r="M39" s="13">
        <f>'Indikator - Input'!M39</f>
        <v>0</v>
      </c>
      <c r="N39" s="13">
        <f>'Indikator - Input'!N39</f>
        <v>0</v>
      </c>
      <c r="O39" s="13">
        <f>'Indikator - Input'!O39</f>
        <v>0</v>
      </c>
      <c r="P39" s="13">
        <f>'Indikator - Input'!P39</f>
        <v>0</v>
      </c>
      <c r="Q39" s="13">
        <f>'Indikator - Input'!Q39</f>
        <v>0</v>
      </c>
      <c r="R39" s="13">
        <f>'Indikator - Input'!R39</f>
        <v>0</v>
      </c>
      <c r="S39" s="13">
        <f>'Indikator - Input'!S39</f>
        <v>0</v>
      </c>
      <c r="T39" s="13">
        <f>'Indikator - Input'!T39</f>
        <v>0</v>
      </c>
      <c r="U39" s="13">
        <f>'Indikator - Input'!U39</f>
        <v>0</v>
      </c>
      <c r="V39" s="13">
        <f>'Indikator - Input'!V39</f>
        <v>0</v>
      </c>
      <c r="W39" s="13">
        <f>'Indikator - Input'!W39</f>
        <v>0</v>
      </c>
      <c r="X39" s="13">
        <f>'Indikator - Input'!X39</f>
        <v>19037175</v>
      </c>
      <c r="Y39" s="13">
        <f>'Indikator - Input'!AG39</f>
        <v>18500000</v>
      </c>
      <c r="Z39" s="13">
        <f>'Indikator - Input'!AH39</f>
        <v>18500000</v>
      </c>
      <c r="AA39" s="13">
        <f>'Indikator - Input'!AI39</f>
        <v>16800000</v>
      </c>
      <c r="AB39" s="13">
        <f>'Indikator - Input'!AJ39</f>
        <v>18410000</v>
      </c>
      <c r="AC39" s="13">
        <f>'Indikator - Input'!AK39</f>
        <v>18630000</v>
      </c>
      <c r="AD39" s="13">
        <f>'Indikator - Input'!AL39</f>
        <v>17870000</v>
      </c>
      <c r="AE39" s="13">
        <f>'Indikator - Input'!AM39</f>
        <v>0</v>
      </c>
      <c r="AF39" s="13">
        <f>'Indikator - Input'!AN39</f>
        <v>15050000</v>
      </c>
      <c r="AG39" s="13">
        <f>'Indikator - Input'!AO39</f>
        <v>15050000</v>
      </c>
      <c r="AH39" s="13">
        <f>'Indikator - Input'!AP39</f>
        <v>15050000</v>
      </c>
      <c r="AI39" s="13">
        <f>'Indikator - Input'!AQ39</f>
        <v>15050000</v>
      </c>
      <c r="AJ39" s="72" t="s">
        <v>129</v>
      </c>
      <c r="AK39" s="42">
        <v>33</v>
      </c>
    </row>
    <row r="40" spans="1:37" ht="15">
      <c r="A40" s="44">
        <v>35</v>
      </c>
      <c r="B40" s="58" t="s">
        <v>120</v>
      </c>
      <c r="C40" s="57" t="s">
        <v>21</v>
      </c>
      <c r="D40" s="13">
        <f>'Indikator - Input'!D40</f>
        <v>0</v>
      </c>
      <c r="E40" s="13">
        <f>'Indikator - Input'!E40</f>
        <v>0</v>
      </c>
      <c r="F40" s="13">
        <f>'Indikator - Input'!F40</f>
        <v>0</v>
      </c>
      <c r="G40" s="13">
        <f>'Indikator - Input'!G40</f>
        <v>0</v>
      </c>
      <c r="H40" s="13">
        <f>'Indikator - Input'!H40</f>
        <v>0</v>
      </c>
      <c r="I40" s="13">
        <f>'Indikator - Input'!I40</f>
        <v>0</v>
      </c>
      <c r="J40" s="13">
        <f>'Indikator - Input'!J40</f>
        <v>0</v>
      </c>
      <c r="K40" s="13">
        <f>'Indikator - Input'!K40</f>
        <v>0</v>
      </c>
      <c r="L40" s="13">
        <f>'Indikator - Input'!L40</f>
        <v>0</v>
      </c>
      <c r="M40" s="13">
        <f>'Indikator - Input'!M40</f>
        <v>0</v>
      </c>
      <c r="N40" s="13">
        <f>'Indikator - Input'!N40</f>
        <v>0</v>
      </c>
      <c r="O40" s="13">
        <f>'Indikator - Input'!O40</f>
        <v>0</v>
      </c>
      <c r="P40" s="13">
        <f>'Indikator - Input'!P40</f>
        <v>0</v>
      </c>
      <c r="Q40" s="13">
        <f>'Indikator - Input'!Q40</f>
        <v>0</v>
      </c>
      <c r="R40" s="13">
        <f>'Indikator - Input'!R40</f>
        <v>0</v>
      </c>
      <c r="S40" s="13">
        <f>'Indikator - Input'!S40</f>
        <v>0</v>
      </c>
      <c r="T40" s="13">
        <f>'Indikator - Input'!T40</f>
        <v>0</v>
      </c>
      <c r="U40" s="13">
        <f>'Indikator - Input'!U40</f>
        <v>0</v>
      </c>
      <c r="V40" s="13">
        <f>'Indikator - Input'!V40</f>
        <v>0</v>
      </c>
      <c r="W40" s="13">
        <f>'Indikator - Input'!W40</f>
        <v>0</v>
      </c>
      <c r="X40" s="13">
        <f>'Indikator - Input'!X40</f>
        <v>0</v>
      </c>
      <c r="Y40" s="13">
        <f>'Indikator - Input'!AG40</f>
        <v>13241249</v>
      </c>
      <c r="Z40" s="13">
        <f>'Indikator - Input'!AH40</f>
        <v>15051419</v>
      </c>
      <c r="AA40" s="13">
        <f>'Indikator - Input'!AI40</f>
        <v>16605825</v>
      </c>
      <c r="AB40" s="13">
        <f>'Indikator - Input'!AJ40</f>
        <v>120000</v>
      </c>
      <c r="AC40" s="13">
        <f>'Indikator - Input'!AK40</f>
        <v>590000</v>
      </c>
      <c r="AD40" s="13">
        <f>'Indikator - Input'!AL40</f>
        <v>1117426</v>
      </c>
      <c r="AE40" s="13">
        <f>'Indikator - Input'!AM40</f>
        <v>0</v>
      </c>
      <c r="AF40" s="13">
        <f>'Indikator - Input'!AN40</f>
        <v>336502</v>
      </c>
      <c r="AG40" s="13">
        <f>'Indikator - Input'!AO40</f>
        <v>1290975</v>
      </c>
      <c r="AH40" s="13">
        <f>'Indikator - Input'!AP40</f>
        <v>1510968</v>
      </c>
      <c r="AI40" s="13">
        <f>'Indikator - Input'!AQ40</f>
        <v>1419298</v>
      </c>
      <c r="AJ40" s="72" t="s">
        <v>130</v>
      </c>
      <c r="AK40" s="42">
        <v>34</v>
      </c>
    </row>
    <row r="41" spans="1:37" ht="15">
      <c r="A41" s="44">
        <v>36</v>
      </c>
      <c r="B41" s="58" t="s">
        <v>228</v>
      </c>
      <c r="C41" s="57" t="s">
        <v>127</v>
      </c>
      <c r="D41" s="13">
        <f>'Indikator - Input'!D41</f>
        <v>0</v>
      </c>
      <c r="E41" s="13">
        <f>'Indikator - Input'!E41</f>
        <v>0</v>
      </c>
      <c r="F41" s="13">
        <f>'Indikator - Input'!F41</f>
        <v>0</v>
      </c>
      <c r="G41" s="13">
        <f>'Indikator - Input'!G41</f>
        <v>0</v>
      </c>
      <c r="H41" s="13">
        <f>'Indikator - Input'!H41</f>
        <v>0</v>
      </c>
      <c r="I41" s="13">
        <f>'Indikator - Input'!I41</f>
        <v>0</v>
      </c>
      <c r="J41" s="13">
        <f>'Indikator - Input'!J41</f>
        <v>0</v>
      </c>
      <c r="K41" s="13">
        <f>'Indikator - Input'!K41</f>
        <v>0</v>
      </c>
      <c r="L41" s="13">
        <f>'Indikator - Input'!L41</f>
        <v>32</v>
      </c>
      <c r="M41" s="13">
        <f>'Indikator - Input'!M41</f>
        <v>52</v>
      </c>
      <c r="N41" s="13">
        <f>'Indikator - Input'!N41</f>
        <v>53</v>
      </c>
      <c r="O41" s="13">
        <f>'Indikator - Input'!O41</f>
        <v>177</v>
      </c>
      <c r="P41" s="13">
        <f>'Indikator - Input'!P41</f>
        <v>0</v>
      </c>
      <c r="Q41" s="13">
        <f>'Indikator - Input'!Q41</f>
        <v>83</v>
      </c>
      <c r="R41" s="13">
        <f>'Indikator - Input'!R41</f>
        <v>72</v>
      </c>
      <c r="S41" s="13">
        <f>'Indikator - Input'!S41</f>
        <v>324</v>
      </c>
      <c r="T41" s="13">
        <f>'Indikator - Input'!T41</f>
        <v>131</v>
      </c>
      <c r="U41" s="13">
        <f>'Indikator - Input'!U41</f>
        <v>154</v>
      </c>
      <c r="V41" s="13">
        <f>'Indikator - Input'!V41</f>
        <v>111</v>
      </c>
      <c r="W41" s="13">
        <f>'Indikator - Input'!W41</f>
        <v>112</v>
      </c>
      <c r="X41" s="13">
        <f>'Indikator - Input'!X41</f>
        <v>52</v>
      </c>
      <c r="Y41" s="13">
        <f>'Indikator - Input'!AG41</f>
        <v>121</v>
      </c>
      <c r="Z41" s="13">
        <f>'Indikator - Input'!AH41</f>
        <v>130</v>
      </c>
      <c r="AA41" s="13">
        <f>'Indikator - Input'!AI41</f>
        <v>196</v>
      </c>
      <c r="AB41" s="13">
        <f>'Indikator - Input'!AJ41</f>
        <v>50</v>
      </c>
      <c r="AC41" s="13">
        <f>'Indikator - Input'!AK41</f>
        <v>100</v>
      </c>
      <c r="AD41" s="13">
        <f>'Indikator - Input'!AL41</f>
        <v>150</v>
      </c>
      <c r="AE41" s="13">
        <f>'Indikator - Input'!AM41</f>
        <v>292</v>
      </c>
      <c r="AF41" s="13">
        <f>'Indikator - Input'!AN41</f>
        <v>50</v>
      </c>
      <c r="AG41" s="13">
        <f>'Indikator - Input'!AO41</f>
        <v>150</v>
      </c>
      <c r="AH41" s="13">
        <f>'Indikator - Input'!AP41</f>
        <v>150</v>
      </c>
      <c r="AI41" s="13">
        <f>'Indikator - Input'!AQ41</f>
        <v>248</v>
      </c>
      <c r="AJ41" s="72" t="s">
        <v>229</v>
      </c>
      <c r="AK41" s="42">
        <v>35</v>
      </c>
    </row>
    <row r="42" spans="1:37" ht="15">
      <c r="A42" s="44">
        <v>37</v>
      </c>
      <c r="B42" s="58" t="s">
        <v>121</v>
      </c>
      <c r="C42" s="57" t="s">
        <v>127</v>
      </c>
      <c r="D42" s="13">
        <f>'Indikator - Input'!D42</f>
        <v>0</v>
      </c>
      <c r="E42" s="13">
        <f>'Indikator - Input'!E42</f>
        <v>0</v>
      </c>
      <c r="F42" s="13">
        <f>'Indikator - Input'!F42</f>
        <v>0</v>
      </c>
      <c r="G42" s="13">
        <f>'Indikator - Input'!G42</f>
        <v>0</v>
      </c>
      <c r="H42" s="13">
        <f>'Indikator - Input'!H42</f>
        <v>0</v>
      </c>
      <c r="I42" s="13">
        <f>'Indikator - Input'!I42</f>
        <v>0</v>
      </c>
      <c r="J42" s="13">
        <f>'Indikator - Input'!J42</f>
        <v>0</v>
      </c>
      <c r="K42" s="13">
        <f>'Indikator - Input'!K42</f>
        <v>0</v>
      </c>
      <c r="L42" s="13">
        <f>'Indikator - Input'!L42</f>
        <v>0</v>
      </c>
      <c r="M42" s="13">
        <f>'Indikator - Input'!M42</f>
        <v>0</v>
      </c>
      <c r="N42" s="13">
        <f>'Indikator - Input'!N42</f>
        <v>0</v>
      </c>
      <c r="O42" s="13">
        <f>'Indikator - Input'!O42</f>
        <v>0</v>
      </c>
      <c r="P42" s="13">
        <f>'Indikator - Input'!P42</f>
        <v>0</v>
      </c>
      <c r="Q42" s="13">
        <f>'Indikator - Input'!Q42</f>
        <v>0</v>
      </c>
      <c r="R42" s="13">
        <f>'Indikator - Input'!R42</f>
        <v>0</v>
      </c>
      <c r="S42" s="13">
        <f>'Indikator - Input'!S42</f>
        <v>0</v>
      </c>
      <c r="T42" s="13">
        <f>'Indikator - Input'!T42</f>
        <v>0</v>
      </c>
      <c r="U42" s="13">
        <f>'Indikator - Input'!U42</f>
        <v>0</v>
      </c>
      <c r="V42" s="13">
        <f>'Indikator - Input'!V42</f>
        <v>0</v>
      </c>
      <c r="W42" s="13">
        <f>'Indikator - Input'!W42</f>
        <v>0</v>
      </c>
      <c r="X42" s="13">
        <f>'Indikator - Input'!X42</f>
        <v>221</v>
      </c>
      <c r="Y42" s="13">
        <f>'Indikator - Input'!AG42</f>
        <v>2469</v>
      </c>
      <c r="Z42" s="13">
        <f>'Indikator - Input'!AH42</f>
        <v>18009</v>
      </c>
      <c r="AA42" s="13">
        <f>'Indikator - Input'!AI42</f>
        <v>84125</v>
      </c>
      <c r="AB42" s="13">
        <f>'Indikator - Input'!AJ42</f>
        <v>32727</v>
      </c>
      <c r="AC42" s="13">
        <f>'Indikator - Input'!AK42</f>
        <v>30887</v>
      </c>
      <c r="AD42" s="13">
        <f>'Indikator - Input'!AL42</f>
        <v>447967</v>
      </c>
      <c r="AE42" s="13">
        <f>'Indikator - Input'!AM42</f>
        <v>433094</v>
      </c>
      <c r="AF42" s="13">
        <f>'Indikator - Input'!AN42</f>
        <v>293954</v>
      </c>
      <c r="AG42" s="13">
        <f>'Indikator - Input'!AO42</f>
        <v>177571</v>
      </c>
      <c r="AH42" s="13">
        <f>'Indikator - Input'!AP42</f>
        <v>151087</v>
      </c>
      <c r="AI42" s="13">
        <f>'Indikator - Input'!AQ42</f>
        <v>362345</v>
      </c>
      <c r="AJ42" s="72" t="s">
        <v>131</v>
      </c>
      <c r="AK42" s="42">
        <v>36</v>
      </c>
    </row>
    <row r="43" spans="1:37" ht="15">
      <c r="A43" s="44">
        <v>38</v>
      </c>
      <c r="B43" s="59" t="s">
        <v>122</v>
      </c>
      <c r="C43" s="57" t="s">
        <v>21</v>
      </c>
      <c r="D43" s="13">
        <f>'Indikator - Input'!D43</f>
        <v>0</v>
      </c>
      <c r="E43" s="13">
        <f>'Indikator - Input'!E43</f>
        <v>0</v>
      </c>
      <c r="F43" s="13">
        <f>'Indikator - Input'!F43</f>
        <v>0</v>
      </c>
      <c r="G43" s="13">
        <f>'Indikator - Input'!G43</f>
        <v>0</v>
      </c>
      <c r="H43" s="13">
        <f>'Indikator - Input'!H43</f>
        <v>0</v>
      </c>
      <c r="I43" s="13">
        <f>'Indikator - Input'!I43</f>
        <v>0</v>
      </c>
      <c r="J43" s="13">
        <f>'Indikator - Input'!J43</f>
        <v>0</v>
      </c>
      <c r="K43" s="13">
        <f>'Indikator - Input'!K43</f>
        <v>0</v>
      </c>
      <c r="L43" s="13">
        <f>'Indikator - Input'!L43</f>
        <v>0</v>
      </c>
      <c r="M43" s="13">
        <f>'Indikator - Input'!M43</f>
        <v>0</v>
      </c>
      <c r="N43" s="13">
        <f>'Indikator - Input'!N43</f>
        <v>0</v>
      </c>
      <c r="O43" s="13">
        <f>'Indikator - Input'!O43</f>
        <v>0</v>
      </c>
      <c r="P43" s="13">
        <f>'Indikator - Input'!P43</f>
        <v>1218165</v>
      </c>
      <c r="Q43" s="13">
        <f>'Indikator - Input'!Q43</f>
        <v>2454968</v>
      </c>
      <c r="R43" s="13">
        <f>'Indikator - Input'!R43</f>
        <v>3797547</v>
      </c>
      <c r="S43" s="13">
        <f>'Indikator - Input'!S43</f>
        <v>4440028</v>
      </c>
      <c r="T43" s="13">
        <f>'Indikator - Input'!T43</f>
        <v>1353695</v>
      </c>
      <c r="U43" s="13">
        <f>'Indikator - Input'!U43</f>
        <v>2691410</v>
      </c>
      <c r="V43" s="13">
        <f>'Indikator - Input'!V43</f>
        <v>4139041</v>
      </c>
      <c r="W43" s="13">
        <f>'Indikator - Input'!W43</f>
        <v>4729876</v>
      </c>
      <c r="X43" s="13">
        <f>'Indikator - Input'!X43</f>
        <v>1518445</v>
      </c>
      <c r="Y43" s="13">
        <f>'Indikator - Input'!AG43</f>
        <v>3803493</v>
      </c>
      <c r="Z43" s="13">
        <f>'Indikator - Input'!AH43</f>
        <v>5665484</v>
      </c>
      <c r="AA43" s="13">
        <f>'Indikator - Input'!AI43</f>
        <v>7619162</v>
      </c>
      <c r="AB43" s="13">
        <f>'Indikator - Input'!AJ43</f>
        <v>517885</v>
      </c>
      <c r="AC43" s="13">
        <f>'Indikator - Input'!AK43</f>
        <v>1917511</v>
      </c>
      <c r="AD43" s="13">
        <f>'Indikator - Input'!AL43</f>
        <v>3212114</v>
      </c>
      <c r="AE43" s="13">
        <f>'Indikator - Input'!AM43</f>
        <v>4643344</v>
      </c>
      <c r="AF43" s="13">
        <f>'Indikator - Input'!AN43</f>
        <v>1210987</v>
      </c>
      <c r="AG43" s="13">
        <f>'Indikator - Input'!AO43</f>
        <v>2396562</v>
      </c>
      <c r="AH43" s="13">
        <f>'Indikator - Input'!AP43</f>
        <v>3791858</v>
      </c>
      <c r="AI43" s="13">
        <f>'Indikator - Input'!AQ43</f>
        <v>4948993</v>
      </c>
      <c r="AJ43" s="72" t="s">
        <v>67</v>
      </c>
      <c r="AK43" s="42">
        <v>37</v>
      </c>
    </row>
    <row r="44" spans="1:37" ht="15">
      <c r="A44" s="44">
        <v>39</v>
      </c>
      <c r="B44" s="59" t="s">
        <v>123</v>
      </c>
      <c r="C44" s="57" t="s">
        <v>21</v>
      </c>
      <c r="D44" s="13">
        <f>'Indikator - Input'!D44</f>
        <v>0</v>
      </c>
      <c r="E44" s="13">
        <f>'Indikator - Input'!E44</f>
        <v>0</v>
      </c>
      <c r="F44" s="13">
        <f>'Indikator - Input'!F44</f>
        <v>0</v>
      </c>
      <c r="G44" s="13">
        <f>'Indikator - Input'!G44</f>
        <v>0</v>
      </c>
      <c r="H44" s="13">
        <f>'Indikator - Input'!H44</f>
        <v>0</v>
      </c>
      <c r="I44" s="13">
        <f>'Indikator - Input'!I44</f>
        <v>0</v>
      </c>
      <c r="J44" s="13">
        <f>'Indikator - Input'!J44</f>
        <v>0</v>
      </c>
      <c r="K44" s="13">
        <f>'Indikator - Input'!K44</f>
        <v>0</v>
      </c>
      <c r="L44" s="13">
        <f>'Indikator - Input'!L44</f>
        <v>0</v>
      </c>
      <c r="M44" s="13">
        <f>'Indikator - Input'!M44</f>
        <v>0</v>
      </c>
      <c r="N44" s="13">
        <f>'Indikator - Input'!N44</f>
        <v>107866</v>
      </c>
      <c r="O44" s="13">
        <f>'Indikator - Input'!O44</f>
        <v>199167</v>
      </c>
      <c r="P44" s="13">
        <f>'Indikator - Input'!P44</f>
        <v>69135</v>
      </c>
      <c r="Q44" s="13">
        <f>'Indikator - Input'!Q44</f>
        <v>15973</v>
      </c>
      <c r="R44" s="13">
        <f>'Indikator - Input'!R44</f>
        <v>13903</v>
      </c>
      <c r="S44" s="13">
        <f>'Indikator - Input'!S44</f>
        <v>458101</v>
      </c>
      <c r="T44" s="13">
        <f>'Indikator - Input'!T44</f>
        <v>15163</v>
      </c>
      <c r="U44" s="13">
        <f>'Indikator - Input'!U44</f>
        <v>88577</v>
      </c>
      <c r="V44" s="13">
        <f>'Indikator - Input'!V44</f>
        <v>72938</v>
      </c>
      <c r="W44" s="13">
        <f>'Indikator - Input'!W44</f>
        <v>645790</v>
      </c>
      <c r="X44" s="13">
        <f>'Indikator - Input'!X44</f>
        <v>647087</v>
      </c>
      <c r="Y44" s="13">
        <f>'Indikator - Input'!AG44</f>
        <v>654294</v>
      </c>
      <c r="Z44" s="13">
        <f>'Indikator - Input'!AH44</f>
        <v>439250</v>
      </c>
      <c r="AA44" s="13">
        <f>'Indikator - Input'!AI44</f>
        <v>656286</v>
      </c>
      <c r="AB44" s="13">
        <f>'Indikator - Input'!AJ44</f>
        <v>118324</v>
      </c>
      <c r="AC44" s="13">
        <f>'Indikator - Input'!AK44</f>
        <v>840485</v>
      </c>
      <c r="AD44" s="13">
        <f>'Indikator - Input'!AL44</f>
        <v>1720000</v>
      </c>
      <c r="AE44" s="13">
        <f>'Indikator - Input'!AM44</f>
        <v>0</v>
      </c>
      <c r="AF44" s="13">
        <f>'Indikator - Input'!AN44</f>
        <v>240250</v>
      </c>
      <c r="AG44" s="13">
        <f>'Indikator - Input'!AO44</f>
        <v>463521</v>
      </c>
      <c r="AH44" s="13">
        <f>'Indikator - Input'!AP44</f>
        <v>1293087</v>
      </c>
      <c r="AI44" s="13">
        <f>'Indikator - Input'!AQ44</f>
        <v>2220272</v>
      </c>
      <c r="AJ44" s="72" t="s">
        <v>132</v>
      </c>
      <c r="AK44" s="42">
        <v>38</v>
      </c>
    </row>
    <row r="45" spans="1:37" ht="15">
      <c r="A45" s="44">
        <v>40</v>
      </c>
      <c r="B45" s="59" t="s">
        <v>178</v>
      </c>
      <c r="C45" s="57" t="s">
        <v>21</v>
      </c>
      <c r="D45" s="13">
        <f>'Indikator - Input'!D45</f>
        <v>0</v>
      </c>
      <c r="E45" s="13">
        <f>'Indikator - Input'!E45</f>
        <v>0</v>
      </c>
      <c r="F45" s="13">
        <f>'Indikator - Input'!F45</f>
        <v>0</v>
      </c>
      <c r="G45" s="13">
        <f>'Indikator - Input'!G45</f>
        <v>0</v>
      </c>
      <c r="H45" s="13">
        <f>'Indikator - Input'!H45</f>
        <v>0</v>
      </c>
      <c r="I45" s="13">
        <f>'Indikator - Input'!I45</f>
        <v>0</v>
      </c>
      <c r="J45" s="13">
        <f>'Indikator - Input'!J45</f>
        <v>0</v>
      </c>
      <c r="K45" s="13">
        <f>'Indikator - Input'!K45</f>
        <v>0</v>
      </c>
      <c r="L45" s="13">
        <f>'Indikator - Input'!L45</f>
        <v>0</v>
      </c>
      <c r="M45" s="13">
        <f>'Indikator - Input'!M45</f>
        <v>0</v>
      </c>
      <c r="N45" s="13">
        <f>'Indikator - Input'!N45</f>
        <v>0</v>
      </c>
      <c r="O45" s="13">
        <f>'Indikator - Input'!O45</f>
        <v>0</v>
      </c>
      <c r="P45" s="13">
        <f>'Indikator - Input'!P45</f>
        <v>3616</v>
      </c>
      <c r="Q45" s="13">
        <f>'Indikator - Input'!Q45</f>
        <v>5836</v>
      </c>
      <c r="R45" s="13">
        <f>'Indikator - Input'!R45</f>
        <v>7702</v>
      </c>
      <c r="S45" s="13">
        <f>'Indikator - Input'!S45</f>
        <v>11107</v>
      </c>
      <c r="T45" s="13">
        <f>'Indikator - Input'!T45</f>
        <v>15916</v>
      </c>
      <c r="U45" s="13">
        <f>'Indikator - Input'!U45</f>
        <v>18867</v>
      </c>
      <c r="V45" s="13">
        <f>'Indikator - Input'!V45</f>
        <v>23564</v>
      </c>
      <c r="W45" s="13">
        <f>'Indikator - Input'!W45</f>
        <v>28048</v>
      </c>
      <c r="X45" s="13">
        <f>'Indikator - Input'!X45</f>
        <v>32323</v>
      </c>
      <c r="Y45" s="13">
        <f>'Indikator - Input'!AG45</f>
        <v>60290</v>
      </c>
      <c r="Z45" s="13">
        <f>'Indikator - Input'!AH45</f>
        <v>63418</v>
      </c>
      <c r="AA45" s="13">
        <f>'Indikator - Input'!AI45</f>
        <v>66646</v>
      </c>
      <c r="AB45" s="13">
        <f>'Indikator - Input'!AJ45</f>
        <v>0</v>
      </c>
      <c r="AC45" s="13">
        <f>'Indikator - Input'!AK45</f>
        <v>0</v>
      </c>
      <c r="AD45" s="13">
        <f>'Indikator - Input'!AL45</f>
        <v>0</v>
      </c>
      <c r="AE45" s="13">
        <f>'Indikator - Input'!AM45</f>
        <v>0</v>
      </c>
      <c r="AF45" s="13">
        <f>'Indikator - Input'!AN45</f>
        <v>0</v>
      </c>
      <c r="AG45" s="13">
        <f>'Indikator - Input'!AO45</f>
        <v>0</v>
      </c>
      <c r="AH45" s="13">
        <f>'Indikator - Input'!AP45</f>
        <v>0</v>
      </c>
      <c r="AI45" s="13">
        <f>'Indikator - Input'!AQ45</f>
        <v>0</v>
      </c>
      <c r="AJ45" s="72" t="s">
        <v>66</v>
      </c>
      <c r="AK45" s="42">
        <v>39</v>
      </c>
    </row>
    <row r="46" spans="1:37" ht="15">
      <c r="A46" s="44">
        <v>41</v>
      </c>
      <c r="B46" s="42"/>
      <c r="C46" s="57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23"/>
      <c r="AH46" s="23"/>
      <c r="AI46" s="23"/>
      <c r="AJ46" s="76"/>
      <c r="AK46" s="42">
        <v>40</v>
      </c>
    </row>
    <row r="47" spans="1:37" ht="15">
      <c r="A47" s="44">
        <v>42</v>
      </c>
      <c r="B47" s="56" t="s">
        <v>24</v>
      </c>
      <c r="C47" s="41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23"/>
      <c r="AH47" s="23"/>
      <c r="AI47" s="23"/>
      <c r="AJ47" s="74" t="s">
        <v>28</v>
      </c>
      <c r="AK47" s="42">
        <v>41</v>
      </c>
    </row>
    <row r="48" spans="1:37" ht="15">
      <c r="A48" s="44">
        <v>43</v>
      </c>
      <c r="B48" s="58" t="s">
        <v>124</v>
      </c>
      <c r="C48" s="41" t="s">
        <v>7</v>
      </c>
      <c r="D48" s="13">
        <f>'Indikator - Input'!D48</f>
        <v>505947</v>
      </c>
      <c r="E48" s="13">
        <f>'Indikator - Input'!E48</f>
        <v>474981</v>
      </c>
      <c r="F48" s="13">
        <f>'Indikator - Input'!F48</f>
        <v>697054</v>
      </c>
      <c r="G48" s="13">
        <f>'Indikator - Input'!G48</f>
        <v>650573</v>
      </c>
      <c r="H48" s="13">
        <f>'Indikator - Input'!H48</f>
        <v>854010</v>
      </c>
      <c r="I48" s="13">
        <f>'Indikator - Input'!I48</f>
        <v>903612</v>
      </c>
      <c r="J48" s="13">
        <f>'Indikator - Input'!J48</f>
        <v>979593</v>
      </c>
      <c r="K48" s="13">
        <f>'Indikator - Input'!K48</f>
        <v>990524</v>
      </c>
      <c r="L48" s="13">
        <f>'Indikator - Input'!L48</f>
        <v>946648</v>
      </c>
      <c r="M48" s="13">
        <f>'Indikator - Input'!M48</f>
        <v>1029196</v>
      </c>
      <c r="N48" s="13">
        <f>'Indikator - Input'!N48</f>
        <v>1177526</v>
      </c>
      <c r="O48" s="13">
        <f>'Indikator - Input'!O48</f>
        <v>1285754</v>
      </c>
      <c r="P48" s="13">
        <f>'Indikator - Input'!P48</f>
        <v>1314239</v>
      </c>
      <c r="Q48" s="13">
        <f>'Indikator - Input'!Q48</f>
        <v>1294522</v>
      </c>
      <c r="R48" s="13">
        <f>'Indikator - Input'!R48</f>
        <v>1517375</v>
      </c>
      <c r="S48" s="13">
        <f>'Indikator - Input'!S48</f>
        <v>1423383</v>
      </c>
      <c r="T48" s="13">
        <f>'Indikator - Input'!T48</f>
        <v>1422332</v>
      </c>
      <c r="U48" s="13">
        <f>'Indikator - Input'!U48</f>
        <v>1989599</v>
      </c>
      <c r="V48" s="13">
        <f>'Indikator - Input'!V48</f>
        <v>1638370</v>
      </c>
      <c r="W48" s="13">
        <f>'Indikator - Input'!W48</f>
        <v>2386947</v>
      </c>
      <c r="X48" s="13">
        <f>'Indikator - Input'!X48</f>
        <v>1162425</v>
      </c>
      <c r="Y48" s="13">
        <f>'Indikator - Input'!AG48</f>
        <v>1855130</v>
      </c>
      <c r="Z48" s="13">
        <f>'Indikator - Input'!AH48</f>
        <v>1758673</v>
      </c>
      <c r="AA48" s="13">
        <f>'Indikator - Input'!AI48</f>
        <v>1758673</v>
      </c>
      <c r="AB48" s="13">
        <f>'Indikator - Input'!AJ48</f>
        <v>0</v>
      </c>
      <c r="AC48" s="13">
        <f>'Indikator - Input'!AK48</f>
        <v>0</v>
      </c>
      <c r="AD48" s="13">
        <f>'Indikator - Input'!AL48</f>
        <v>0</v>
      </c>
      <c r="AE48" s="13">
        <f>'Indikator - Input'!AM48</f>
        <v>0</v>
      </c>
      <c r="AF48" s="13">
        <f>'Indikator - Input'!AN48</f>
        <v>0</v>
      </c>
      <c r="AG48" s="13">
        <f>'Indikator - Input'!AO48</f>
        <v>0</v>
      </c>
      <c r="AH48" s="13">
        <f>'Indikator - Input'!AP48</f>
        <v>0</v>
      </c>
      <c r="AI48" s="13">
        <f>'Indikator - Input'!AQ48</f>
        <v>0</v>
      </c>
      <c r="AJ48" s="72" t="s">
        <v>133</v>
      </c>
      <c r="AK48" s="42">
        <v>42</v>
      </c>
    </row>
    <row r="49" spans="1:37" ht="15">
      <c r="A49" s="44">
        <v>44</v>
      </c>
      <c r="B49" s="58" t="s">
        <v>125</v>
      </c>
      <c r="C49" s="41" t="s">
        <v>12</v>
      </c>
      <c r="D49" s="38">
        <f>'Indikator - Input'!D49</f>
        <v>0.99539999999999995</v>
      </c>
      <c r="E49" s="38">
        <f>'Indikator - Input'!E49</f>
        <v>0.98619999999999997</v>
      </c>
      <c r="F49" s="38">
        <f>'Indikator - Input'!F49</f>
        <v>0.96440000000000003</v>
      </c>
      <c r="G49" s="38">
        <f>'Indikator - Input'!G49</f>
        <v>0.97219999999999995</v>
      </c>
      <c r="H49" s="38">
        <f>'Indikator - Input'!H49</f>
        <v>0.95489999999999997</v>
      </c>
      <c r="I49" s="38">
        <f>'Indikator - Input'!I49</f>
        <v>0.95930000000000004</v>
      </c>
      <c r="J49" s="38">
        <f>'Indikator - Input'!J49</f>
        <v>0.97060000000000002</v>
      </c>
      <c r="K49" s="38">
        <f>'Indikator - Input'!K49</f>
        <v>0.95340000000000003</v>
      </c>
      <c r="L49" s="38">
        <f>'Indikator - Input'!L49</f>
        <v>0.95850000000000002</v>
      </c>
      <c r="M49" s="38">
        <f>'Indikator - Input'!M49</f>
        <v>0.92379999999999995</v>
      </c>
      <c r="N49" s="38">
        <f>'Indikator - Input'!N49</f>
        <v>0.94479999999999997</v>
      </c>
      <c r="O49" s="38">
        <f>'Indikator - Input'!O49</f>
        <v>0.94940000000000002</v>
      </c>
      <c r="P49" s="38">
        <f>'Indikator - Input'!P49</f>
        <v>0.90459999999999996</v>
      </c>
      <c r="Q49" s="38">
        <f>'Indikator - Input'!Q49</f>
        <v>0.89190000000000003</v>
      </c>
      <c r="R49" s="38">
        <f>'Indikator - Input'!R49</f>
        <v>0.89349999999999996</v>
      </c>
      <c r="S49" s="38">
        <f>'Indikator - Input'!S49</f>
        <v>0.91620000000000001</v>
      </c>
      <c r="T49" s="38">
        <f>'Indikator - Input'!T49</f>
        <v>0.90859999999999996</v>
      </c>
      <c r="U49" s="38">
        <f>'Indikator - Input'!U49</f>
        <v>0.89290000000000003</v>
      </c>
      <c r="V49" s="38">
        <f>'Indikator - Input'!V49</f>
        <v>0.93430000000000002</v>
      </c>
      <c r="W49" s="38">
        <f>'Indikator - Input'!W49</f>
        <v>0.94540000000000002</v>
      </c>
      <c r="X49" s="38">
        <f>'Indikator - Input'!X49</f>
        <v>0.95720000000000005</v>
      </c>
      <c r="Y49" s="38">
        <f>'Indikator - Input'!AG49</f>
        <v>0.96399999999999997</v>
      </c>
      <c r="Z49" s="38">
        <f>'Indikator - Input'!AH49</f>
        <v>0.96150000000000002</v>
      </c>
      <c r="AA49" s="38">
        <f>'Indikator - Input'!AI49</f>
        <v>0.96309999999999996</v>
      </c>
      <c r="AB49" s="38">
        <f>'Indikator - Input'!AJ49</f>
        <v>0</v>
      </c>
      <c r="AC49" s="38">
        <f>'Indikator - Input'!AK49</f>
        <v>0</v>
      </c>
      <c r="AD49" s="38">
        <f>'Indikator - Input'!AL49</f>
        <v>0</v>
      </c>
      <c r="AE49" s="38">
        <f>'Indikator - Input'!AM49</f>
        <v>0</v>
      </c>
      <c r="AF49" s="38">
        <f>'Indikator - Input'!AN49</f>
        <v>0</v>
      </c>
      <c r="AG49" s="38">
        <f>'Indikator - Input'!AO49</f>
        <v>0</v>
      </c>
      <c r="AH49" s="38">
        <f>'Indikator - Input'!AP49</f>
        <v>0</v>
      </c>
      <c r="AI49" s="38">
        <f>'Indikator - Input'!AQ49</f>
        <v>0</v>
      </c>
      <c r="AJ49" s="72" t="s">
        <v>134</v>
      </c>
      <c r="AK49" s="42">
        <v>43</v>
      </c>
    </row>
    <row r="50" spans="1:37" ht="15">
      <c r="A50" s="44">
        <v>45</v>
      </c>
      <c r="B50" s="58" t="s">
        <v>126</v>
      </c>
      <c r="C50" s="41" t="s">
        <v>12</v>
      </c>
      <c r="D50" s="38">
        <f>'Indikator - Input'!D50</f>
        <v>1.12E-2</v>
      </c>
      <c r="E50" s="38">
        <f>'Indikator - Input'!E50</f>
        <v>2.3999999999999998E-3</v>
      </c>
      <c r="F50" s="38">
        <f>'Indikator - Input'!F50</f>
        <v>6.7000000000000002E-3</v>
      </c>
      <c r="G50" s="38">
        <f>'Indikator - Input'!G50</f>
        <v>4.1500000000000002E-2</v>
      </c>
      <c r="H50" s="38">
        <f>'Indikator - Input'!H50</f>
        <v>1.0500000000000001E-2</v>
      </c>
      <c r="I50" s="38">
        <f>'Indikator - Input'!I50</f>
        <v>1.7999999999999995E-2</v>
      </c>
      <c r="J50" s="38">
        <f>'Indikator - Input'!J50</f>
        <v>1.9300000000000001E-2</v>
      </c>
      <c r="K50" s="38">
        <f>'Indikator - Input'!K50</f>
        <v>1.7299999999999999E-2</v>
      </c>
      <c r="L50" s="38">
        <f>'Indikator - Input'!L50</f>
        <v>1.14E-2</v>
      </c>
      <c r="M50" s="38">
        <f>'Indikator - Input'!M50</f>
        <v>3.7999999999999978E-3</v>
      </c>
      <c r="N50" s="38">
        <f>'Indikator - Input'!N50</f>
        <v>5.3000000000000061E-3</v>
      </c>
      <c r="O50" s="38">
        <f>'Indikator - Input'!O50</f>
        <v>6.4000000000000029E-3</v>
      </c>
      <c r="P50" s="38">
        <f>'Indikator - Input'!P50</f>
        <v>8.5000000000000006E-3</v>
      </c>
      <c r="Q50" s="38">
        <f>'Indikator - Input'!Q50</f>
        <v>2.1299999999999999E-2</v>
      </c>
      <c r="R50" s="38">
        <f>'Indikator - Input'!R50</f>
        <v>2.8700000000000003E-2</v>
      </c>
      <c r="S50" s="38">
        <f>'Indikator - Input'!S50</f>
        <v>2.8699999999999996E-2</v>
      </c>
      <c r="T50" s="38">
        <f>'Indikator - Input'!T50</f>
        <v>3.5199999999999995E-2</v>
      </c>
      <c r="U50" s="38">
        <f>'Indikator - Input'!U50</f>
        <v>2.6799999999999997E-2</v>
      </c>
      <c r="V50" s="38">
        <f>'Indikator - Input'!V50</f>
        <v>1.8599999999999998E-2</v>
      </c>
      <c r="W50" s="38">
        <f>'Indikator - Input'!W50</f>
        <v>2.2800000000000004E-2</v>
      </c>
      <c r="X50" s="38">
        <f>'Indikator - Input'!X50</f>
        <v>1.5399999999999997E-2</v>
      </c>
      <c r="Y50" s="38">
        <f>'Indikator - Input'!AG50</f>
        <v>-8.4999999999999937E-3</v>
      </c>
      <c r="Z50" s="38">
        <f>'Indikator - Input'!AH50</f>
        <v>-1.6999999999999994E-2</v>
      </c>
      <c r="AA50" s="38">
        <f>'Indikator - Input'!AI50</f>
        <v>-1.0000000000000286E-4</v>
      </c>
      <c r="AB50" s="38">
        <f>'Indikator - Input'!AJ50</f>
        <v>7.8000000000000014E-3</v>
      </c>
      <c r="AC50" s="38">
        <f>'Indikator - Input'!AK50</f>
        <v>2.23E-2</v>
      </c>
      <c r="AD50" s="38">
        <f>'Indikator - Input'!AL50</f>
        <v>3.4700000000000002E-2</v>
      </c>
      <c r="AE50" s="38">
        <f>'Indikator - Input'!AM50</f>
        <v>3.39E-2</v>
      </c>
      <c r="AF50" s="38">
        <f>'Indikator - Input'!AN50</f>
        <v>2.9499999999999998E-2</v>
      </c>
      <c r="AG50" s="38">
        <f>'Indikator - Input'!AO50</f>
        <v>3.2399999999999998E-2</v>
      </c>
      <c r="AH50" s="38">
        <f>'Indikator - Input'!AP50</f>
        <v>4.1599999999999998E-2</v>
      </c>
      <c r="AI50" s="38">
        <f>'Indikator - Input'!AQ50</f>
        <v>4.4299999999999999E-2</v>
      </c>
      <c r="AJ50" s="72" t="s">
        <v>135</v>
      </c>
      <c r="AK50" s="42">
        <v>44</v>
      </c>
    </row>
    <row r="53" spans="1:37" ht="15">
      <c r="B53" s="49"/>
    </row>
    <row r="54" spans="1:37">
      <c r="B54" s="50"/>
      <c r="AE54" s="51"/>
      <c r="AF54" s="51"/>
      <c r="AG54" s="51"/>
      <c r="AH54" s="51"/>
      <c r="AI54" s="51"/>
      <c r="AJ54" s="51"/>
    </row>
    <row r="55" spans="1:37">
      <c r="B55" s="50"/>
      <c r="AF55" s="51"/>
      <c r="AG55" s="51"/>
      <c r="AH55" s="51"/>
      <c r="AI55" s="51"/>
      <c r="AJ55" s="51"/>
    </row>
    <row r="56" spans="1:37">
      <c r="B56" s="50"/>
      <c r="D56" s="52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4"/>
      <c r="AG56" s="54"/>
      <c r="AH56" s="54"/>
      <c r="AI56" s="54"/>
      <c r="AJ56" s="54"/>
    </row>
    <row r="57" spans="1:37">
      <c r="B57" s="50"/>
      <c r="AF57" s="51"/>
      <c r="AG57" s="51"/>
      <c r="AH57" s="51"/>
      <c r="AI57" s="51"/>
      <c r="AJ57" s="51"/>
    </row>
    <row r="60" spans="1:37"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</row>
    <row r="61" spans="1:37"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</row>
    <row r="62" spans="1:37"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</row>
    <row r="63" spans="1:37"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</row>
    <row r="64" spans="1:37"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</row>
    <row r="65" spans="4:36"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</row>
  </sheetData>
  <mergeCells count="12">
    <mergeCell ref="T4:W4"/>
    <mergeCell ref="X4:AA4"/>
    <mergeCell ref="AB4:AE4"/>
    <mergeCell ref="AJ4:AK5"/>
    <mergeCell ref="CH4:CJ4"/>
    <mergeCell ref="AF4:AI4"/>
    <mergeCell ref="P4:S4"/>
    <mergeCell ref="A4:B5"/>
    <mergeCell ref="C4:C5"/>
    <mergeCell ref="D4:G4"/>
    <mergeCell ref="H4:K4"/>
    <mergeCell ref="L4:O4"/>
  </mergeCells>
  <pageMargins left="0.7" right="0.7" top="0.75" bottom="0.75" header="0.3" footer="0.3"/>
  <pageSetup paperSize="9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34B91-A682-6747-AA6B-3EBFC7B4E50B}">
  <dimension ref="B2:L38"/>
  <sheetViews>
    <sheetView showGridLines="0" topLeftCell="B1" workbookViewId="0">
      <selection activeCell="E35" sqref="E35:E36"/>
    </sheetView>
  </sheetViews>
  <sheetFormatPr baseColWidth="10" defaultColWidth="10.83203125" defaultRowHeight="14"/>
  <cols>
    <col min="1" max="1" width="2.33203125" style="10" customWidth="1"/>
    <col min="2" max="2" width="45.33203125" style="10" customWidth="1"/>
    <col min="3" max="4" width="13.6640625" style="10" customWidth="1"/>
    <col min="5" max="5" width="17.33203125" style="10" customWidth="1"/>
    <col min="6" max="6" width="11.6640625" style="11" customWidth="1"/>
    <col min="7" max="7" width="7.1640625" style="10" customWidth="1"/>
    <col min="8" max="8" width="45.5" style="10" customWidth="1"/>
    <col min="9" max="10" width="13.6640625" style="10" customWidth="1"/>
    <col min="11" max="11" width="17.33203125" style="10" customWidth="1"/>
    <col min="12" max="12" width="11.6640625" style="11" customWidth="1"/>
    <col min="13" max="16384" width="10.83203125" style="10"/>
  </cols>
  <sheetData>
    <row r="2" spans="2:12" ht="15">
      <c r="B2" s="49" t="s">
        <v>144</v>
      </c>
      <c r="H2" s="49" t="s">
        <v>147</v>
      </c>
    </row>
    <row r="3" spans="2:12" ht="25" customHeight="1">
      <c r="B3" s="200" t="s">
        <v>0</v>
      </c>
      <c r="C3" s="69">
        <v>2024</v>
      </c>
      <c r="D3" s="69">
        <v>2024</v>
      </c>
      <c r="E3" s="211" t="s">
        <v>234</v>
      </c>
      <c r="F3" s="211" t="s">
        <v>142</v>
      </c>
      <c r="H3" s="200" t="s">
        <v>0</v>
      </c>
      <c r="I3" s="69">
        <v>2023</v>
      </c>
      <c r="J3" s="69">
        <v>2024</v>
      </c>
      <c r="K3" s="211" t="s">
        <v>234</v>
      </c>
      <c r="L3" s="211" t="s">
        <v>143</v>
      </c>
    </row>
    <row r="4" spans="2:12" ht="25" customHeight="1">
      <c r="B4" s="200"/>
      <c r="C4" s="69" t="str">
        <f>'Indikator - Input'!AP5</f>
        <v>Sep</v>
      </c>
      <c r="D4" s="69" t="str">
        <f>'Indikator - Input'!AI5</f>
        <v>Des</v>
      </c>
      <c r="E4" s="211"/>
      <c r="F4" s="211"/>
      <c r="H4" s="200"/>
      <c r="I4" s="94" t="str">
        <f>'Indikator - Input'!AM5</f>
        <v>Des</v>
      </c>
      <c r="J4" s="69" t="str">
        <f>'Indikator - Input'!AI5</f>
        <v>Des</v>
      </c>
      <c r="K4" s="211"/>
      <c r="L4" s="211"/>
    </row>
    <row r="5" spans="2:12">
      <c r="B5" s="12" t="str">
        <f>'Indikator - Input'!B7</f>
        <v>Jumlah Kantor Layanan Bank</v>
      </c>
      <c r="C5" s="13">
        <f>'Indikator - Input'!AP7</f>
        <v>0</v>
      </c>
      <c r="D5" s="13">
        <f>'Indikator - Input'!AQ7</f>
        <v>0</v>
      </c>
      <c r="E5" s="82">
        <f>Dashboard!AI7</f>
        <v>0</v>
      </c>
      <c r="F5" s="83" t="e">
        <f>(D5-C5)/C5</f>
        <v>#DIV/0!</v>
      </c>
      <c r="H5" s="12" t="str">
        <f>B5</f>
        <v>Jumlah Kantor Layanan Bank</v>
      </c>
      <c r="I5" s="13">
        <f>'Indikator - Input'!AM7</f>
        <v>0</v>
      </c>
      <c r="J5" s="13">
        <f>D5</f>
        <v>0</v>
      </c>
      <c r="K5" s="82">
        <f>E5</f>
        <v>0</v>
      </c>
      <c r="L5" s="83" t="e">
        <f>(J5-I5)/I5</f>
        <v>#DIV/0!</v>
      </c>
    </row>
    <row r="6" spans="2:12">
      <c r="B6" s="12" t="str">
        <f>'Indikator - Input'!B8</f>
        <v>Jumlah Mesin ATM</v>
      </c>
      <c r="C6" s="13">
        <f>'Indikator - Input'!AP8</f>
        <v>0</v>
      </c>
      <c r="D6" s="13">
        <f>'Indikator - Input'!AQ8</f>
        <v>0</v>
      </c>
      <c r="E6" s="82">
        <f>Dashboard!AI8</f>
        <v>0</v>
      </c>
      <c r="F6" s="83" t="e">
        <f t="shared" ref="F6:F10" si="0">(D6-C6)/C6</f>
        <v>#DIV/0!</v>
      </c>
      <c r="H6" s="12" t="str">
        <f t="shared" ref="H6:H11" si="1">B6</f>
        <v>Jumlah Mesin ATM</v>
      </c>
      <c r="I6" s="13">
        <f>'Indikator - Input'!AM8</f>
        <v>0</v>
      </c>
      <c r="J6" s="13">
        <f t="shared" ref="J6:J11" si="2">D6</f>
        <v>0</v>
      </c>
      <c r="K6" s="82">
        <f>E6</f>
        <v>0</v>
      </c>
      <c r="L6" s="83" t="e">
        <f t="shared" ref="L6:L10" si="3">(J6-I6)/I6</f>
        <v>#DIV/0!</v>
      </c>
    </row>
    <row r="7" spans="2:12">
      <c r="B7" s="12" t="str">
        <f>'Indikator - Input'!B9</f>
        <v>Jumlah Mesin EDC</v>
      </c>
      <c r="C7" s="13">
        <f>'Indikator - Input'!AP9</f>
        <v>2083320</v>
      </c>
      <c r="D7" s="13">
        <f>'Indikator - Input'!AQ9</f>
        <v>0</v>
      </c>
      <c r="E7" s="82">
        <f>Dashboard!AI9</f>
        <v>0</v>
      </c>
      <c r="F7" s="83">
        <f t="shared" si="0"/>
        <v>-1</v>
      </c>
      <c r="H7" s="12" t="str">
        <f t="shared" si="1"/>
        <v>Jumlah Mesin EDC</v>
      </c>
      <c r="I7" s="13">
        <f>'Indikator - Input'!AM9</f>
        <v>2015374</v>
      </c>
      <c r="J7" s="13">
        <f t="shared" si="2"/>
        <v>0</v>
      </c>
      <c r="K7" s="82">
        <f t="shared" ref="K6:K11" si="4">E7</f>
        <v>0</v>
      </c>
      <c r="L7" s="83">
        <f t="shared" si="3"/>
        <v>-1</v>
      </c>
    </row>
    <row r="8" spans="2:12">
      <c r="B8" s="12" t="str">
        <f>'Indikator - Input'!B10</f>
        <v>Jumlah Agen Layanan Keuangan Digital (LKD)</v>
      </c>
      <c r="C8" s="13">
        <f>'Indikator - Input'!AP10</f>
        <v>953200</v>
      </c>
      <c r="D8" s="13">
        <f>'Indikator - Input'!AQ10</f>
        <v>993708</v>
      </c>
      <c r="E8" s="82">
        <f>Dashboard!AI10</f>
        <v>502.83776945653273</v>
      </c>
      <c r="F8" s="83">
        <f t="shared" si="0"/>
        <v>4.2496852706672264E-2</v>
      </c>
      <c r="H8" s="12" t="str">
        <f t="shared" si="1"/>
        <v>Jumlah Agen Layanan Keuangan Digital (LKD)</v>
      </c>
      <c r="I8" s="13">
        <f>'Indikator - Input'!AM10</f>
        <v>923359</v>
      </c>
      <c r="J8" s="13">
        <f t="shared" si="2"/>
        <v>993708</v>
      </c>
      <c r="K8" s="82">
        <f t="shared" si="4"/>
        <v>502.83776945653273</v>
      </c>
      <c r="L8" s="83">
        <f t="shared" si="3"/>
        <v>7.6188134842461064E-2</v>
      </c>
    </row>
    <row r="9" spans="2:12">
      <c r="B9" s="12" t="str">
        <f>'Indikator - Input'!B11</f>
        <v>Jumlah Agen Laku Pandai</v>
      </c>
      <c r="C9" s="13">
        <f>'Indikator - Input'!AP11</f>
        <v>1556658</v>
      </c>
      <c r="D9" s="13">
        <f>'Indikator - Input'!AQ11</f>
        <v>1609291</v>
      </c>
      <c r="E9" s="82">
        <f>Dashboard!AI11</f>
        <v>814.33609958506224</v>
      </c>
      <c r="F9" s="83">
        <f t="shared" si="0"/>
        <v>3.3811537280507342E-2</v>
      </c>
      <c r="H9" s="12" t="str">
        <f t="shared" si="1"/>
        <v>Jumlah Agen Laku Pandai</v>
      </c>
      <c r="I9" s="13">
        <f>'Indikator - Input'!AM11</f>
        <v>1611535</v>
      </c>
      <c r="J9" s="13">
        <f t="shared" si="2"/>
        <v>1609291</v>
      </c>
      <c r="K9" s="82">
        <f t="shared" si="4"/>
        <v>814.33609958506224</v>
      </c>
      <c r="L9" s="83">
        <f t="shared" si="3"/>
        <v>-1.3924612248570462E-3</v>
      </c>
    </row>
    <row r="10" spans="2:12">
      <c r="B10" s="12" t="str">
        <f>'Indikator - Input'!B12</f>
        <v>Jumlah Merchant QRIS</v>
      </c>
      <c r="C10" s="13">
        <f>'Indikator - Input'!AP12</f>
        <v>0</v>
      </c>
      <c r="D10" s="13">
        <f>'Indikator - Input'!AQ12</f>
        <v>0</v>
      </c>
      <c r="E10" s="84" t="s">
        <v>88</v>
      </c>
      <c r="F10" s="83" t="e">
        <f t="shared" si="0"/>
        <v>#DIV/0!</v>
      </c>
      <c r="H10" s="12" t="str">
        <f t="shared" si="1"/>
        <v>Jumlah Merchant QRIS</v>
      </c>
      <c r="I10" s="13">
        <f>'Indikator - Input'!AM12</f>
        <v>0</v>
      </c>
      <c r="J10" s="13">
        <f t="shared" si="2"/>
        <v>0</v>
      </c>
      <c r="K10" s="182" t="str">
        <f t="shared" si="4"/>
        <v>N/A</v>
      </c>
      <c r="L10" s="83" t="e">
        <f t="shared" si="3"/>
        <v>#DIV/0!</v>
      </c>
    </row>
    <row r="11" spans="2:12">
      <c r="B11" s="12" t="str">
        <f>'Indikator - Input'!B13</f>
        <v>Rasio Elektrifikasi</v>
      </c>
      <c r="C11" s="37">
        <f>'Indikator - Input'!AP13</f>
        <v>0</v>
      </c>
      <c r="D11" s="37">
        <f>'Indikator - Input'!AQ13</f>
        <v>0</v>
      </c>
      <c r="E11" s="84" t="s">
        <v>88</v>
      </c>
      <c r="F11" s="83">
        <f>D11-C11</f>
        <v>0</v>
      </c>
      <c r="H11" s="12" t="str">
        <f t="shared" si="1"/>
        <v>Rasio Elektrifikasi</v>
      </c>
      <c r="I11" s="37">
        <f>'Indikator - Input'!AM13</f>
        <v>0</v>
      </c>
      <c r="J11" s="38">
        <f t="shared" si="2"/>
        <v>0</v>
      </c>
      <c r="K11" s="182" t="str">
        <f t="shared" si="4"/>
        <v>N/A</v>
      </c>
      <c r="L11" s="83">
        <f>J11-I11</f>
        <v>0</v>
      </c>
    </row>
    <row r="14" spans="2:12" ht="15">
      <c r="B14" s="49" t="s">
        <v>145</v>
      </c>
      <c r="H14" s="49" t="s">
        <v>148</v>
      </c>
    </row>
    <row r="15" spans="2:12" ht="23" customHeight="1">
      <c r="B15" s="209" t="s">
        <v>0</v>
      </c>
      <c r="C15" s="85">
        <f>C3</f>
        <v>2024</v>
      </c>
      <c r="D15" s="85">
        <f>D3</f>
        <v>2024</v>
      </c>
      <c r="E15" s="210" t="s">
        <v>235</v>
      </c>
      <c r="F15" s="210" t="s">
        <v>142</v>
      </c>
      <c r="H15" s="209" t="s">
        <v>0</v>
      </c>
      <c r="I15" s="85">
        <f>I3</f>
        <v>2023</v>
      </c>
      <c r="J15" s="85">
        <f>J3</f>
        <v>2024</v>
      </c>
      <c r="K15" s="210" t="s">
        <v>235</v>
      </c>
      <c r="L15" s="210" t="s">
        <v>143</v>
      </c>
    </row>
    <row r="16" spans="2:12" ht="23" customHeight="1">
      <c r="B16" s="209"/>
      <c r="C16" s="85" t="str">
        <f>C4</f>
        <v>Sep</v>
      </c>
      <c r="D16" s="85" t="str">
        <f>D4</f>
        <v>Des</v>
      </c>
      <c r="E16" s="210"/>
      <c r="F16" s="210"/>
      <c r="H16" s="209"/>
      <c r="I16" s="85" t="str">
        <f>I4</f>
        <v>Des</v>
      </c>
      <c r="J16" s="85" t="str">
        <f>J4</f>
        <v>Des</v>
      </c>
      <c r="K16" s="210"/>
      <c r="L16" s="210"/>
    </row>
    <row r="17" spans="2:12">
      <c r="B17" s="86" t="str">
        <f>'Indikator - Input'!B16</f>
        <v>Jumlah Rekening Simpanan</v>
      </c>
      <c r="C17" s="87">
        <f>'Indikator - Input'!AP16</f>
        <v>0</v>
      </c>
      <c r="D17" s="87">
        <f>'Indikator - Input'!AQ16</f>
        <v>0</v>
      </c>
      <c r="E17" s="88">
        <f>Dashboard!AI16</f>
        <v>0</v>
      </c>
      <c r="F17" s="89" t="e">
        <f>(D17-C17)/C17</f>
        <v>#DIV/0!</v>
      </c>
      <c r="H17" s="86" t="str">
        <f>B17</f>
        <v>Jumlah Rekening Simpanan</v>
      </c>
      <c r="I17" s="87">
        <f>'Indikator - Input'!AM16</f>
        <v>559914590</v>
      </c>
      <c r="J17" s="87">
        <f>D17</f>
        <v>0</v>
      </c>
      <c r="K17" s="88">
        <f>E17</f>
        <v>0</v>
      </c>
      <c r="L17" s="89">
        <f>(J17-I17)/I17</f>
        <v>-1</v>
      </c>
    </row>
    <row r="18" spans="2:12">
      <c r="B18" s="86" t="str">
        <f>'Indikator - Input'!B17</f>
        <v>Jumlah Rekening Kredit</v>
      </c>
      <c r="C18" s="87">
        <f>'Indikator - Input'!AP17</f>
        <v>91368410</v>
      </c>
      <c r="D18" s="87">
        <f>'Indikator - Input'!AQ17</f>
        <v>0</v>
      </c>
      <c r="E18" s="88">
        <f>Dashboard!AI17</f>
        <v>0</v>
      </c>
      <c r="F18" s="89">
        <f t="shared" ref="F18:F31" si="5">(D18-C18)/C18</f>
        <v>-1</v>
      </c>
      <c r="H18" s="86" t="str">
        <f t="shared" ref="H18:H30" si="6">B18</f>
        <v>Jumlah Rekening Kredit</v>
      </c>
      <c r="I18" s="87">
        <f>'Indikator - Input'!AM17</f>
        <v>83792634</v>
      </c>
      <c r="J18" s="87">
        <f t="shared" ref="J18:J31" si="7">D18</f>
        <v>0</v>
      </c>
      <c r="K18" s="88">
        <f t="shared" ref="K18:K31" si="8">E18</f>
        <v>0</v>
      </c>
      <c r="L18" s="89">
        <f t="shared" ref="L18:L19" si="9">(J18-I18)/I18</f>
        <v>-1</v>
      </c>
    </row>
    <row r="19" spans="2:12">
      <c r="B19" s="86" t="str">
        <f>'Indikator - Input'!B18</f>
        <v>Jumlah Rekening Kredit UMKM</v>
      </c>
      <c r="C19" s="87">
        <f>'Indikator - Input'!AP18</f>
        <v>23472709</v>
      </c>
      <c r="D19" s="87">
        <f>'Indikator - Input'!AQ18</f>
        <v>0</v>
      </c>
      <c r="E19" s="88">
        <f>Dashboard!AI18</f>
        <v>0</v>
      </c>
      <c r="F19" s="89">
        <f t="shared" si="5"/>
        <v>-1</v>
      </c>
      <c r="H19" s="86" t="str">
        <f t="shared" si="6"/>
        <v>Jumlah Rekening Kredit UMKM</v>
      </c>
      <c r="I19" s="87">
        <f>'Indikator - Input'!AM18</f>
        <v>25158083</v>
      </c>
      <c r="J19" s="87">
        <f t="shared" si="7"/>
        <v>0</v>
      </c>
      <c r="K19" s="88">
        <f t="shared" si="8"/>
        <v>0</v>
      </c>
      <c r="L19" s="89">
        <f t="shared" si="9"/>
        <v>-1</v>
      </c>
    </row>
    <row r="20" spans="2:12">
      <c r="B20" s="86" t="str">
        <f>'Indikator - Input'!B19</f>
        <v>Persentase Kredit UMKM terhadap Total Kredit</v>
      </c>
      <c r="C20" s="90">
        <f>'Indikator - Input'!AP19</f>
        <v>0.25690000000000002</v>
      </c>
      <c r="D20" s="90">
        <f>'Indikator - Input'!AQ19</f>
        <v>0</v>
      </c>
      <c r="E20" s="91" t="s">
        <v>88</v>
      </c>
      <c r="F20" s="89">
        <f>D20-C20</f>
        <v>-0.25690000000000002</v>
      </c>
      <c r="H20" s="86" t="str">
        <f t="shared" si="6"/>
        <v>Persentase Kredit UMKM terhadap Total Kredit</v>
      </c>
      <c r="I20" s="90">
        <f>'Indikator - Input'!AM19</f>
        <v>0.30020000000000002</v>
      </c>
      <c r="J20" s="90">
        <f t="shared" si="7"/>
        <v>0</v>
      </c>
      <c r="K20" s="181" t="str">
        <f t="shared" si="8"/>
        <v>N/A</v>
      </c>
      <c r="L20" s="89">
        <f>J20-I20</f>
        <v>-0.30020000000000002</v>
      </c>
    </row>
    <row r="21" spans="2:12">
      <c r="B21" s="86" t="str">
        <f>'Indikator - Input'!B20</f>
        <v>Jumlah Rekening Pelajar dan Santri</v>
      </c>
      <c r="C21" s="87">
        <f>'Indikator - Input'!AP20</f>
        <v>64700000</v>
      </c>
      <c r="D21" s="87">
        <f>'Indikator - Input'!AQ20</f>
        <v>58120000</v>
      </c>
      <c r="E21" s="91" t="s">
        <v>88</v>
      </c>
      <c r="F21" s="89">
        <f t="shared" si="5"/>
        <v>-0.10170015455950542</v>
      </c>
      <c r="H21" s="86" t="str">
        <f t="shared" si="6"/>
        <v>Jumlah Rekening Pelajar dan Santri</v>
      </c>
      <c r="I21" s="87">
        <f>'Indikator - Input'!AM20</f>
        <v>0</v>
      </c>
      <c r="J21" s="87">
        <f t="shared" si="7"/>
        <v>58120000</v>
      </c>
      <c r="K21" s="181" t="str">
        <f t="shared" si="8"/>
        <v>N/A</v>
      </c>
      <c r="L21" s="89" t="e">
        <f t="shared" ref="L21:L22" si="10">(J21-I21)/I21</f>
        <v>#DIV/0!</v>
      </c>
    </row>
    <row r="22" spans="2:12">
      <c r="B22" s="86" t="str">
        <f>'Indikator - Input'!B33</f>
        <v>Jumlah Uang Elektronik Registered</v>
      </c>
      <c r="C22" s="87">
        <f>'Indikator - Input'!AP33</f>
        <v>185766877</v>
      </c>
      <c r="D22" s="87">
        <f>'Indikator - Input'!AQ33</f>
        <v>0</v>
      </c>
      <c r="E22" s="91" t="s">
        <v>88</v>
      </c>
      <c r="F22" s="89">
        <f t="shared" si="5"/>
        <v>-1</v>
      </c>
      <c r="H22" s="86" t="str">
        <f t="shared" si="6"/>
        <v>Jumlah Uang Elektronik Registered</v>
      </c>
      <c r="I22" s="87">
        <f>'Indikator - Input'!AM33</f>
        <v>156409380</v>
      </c>
      <c r="J22" s="87">
        <f t="shared" si="7"/>
        <v>0</v>
      </c>
      <c r="K22" s="181" t="str">
        <f t="shared" si="8"/>
        <v>N/A</v>
      </c>
      <c r="L22" s="89">
        <f t="shared" si="10"/>
        <v>-1</v>
      </c>
    </row>
    <row r="23" spans="2:12">
      <c r="B23" s="86" t="str">
        <f>'Indikator - Input'!B37</f>
        <v>Persentase Peningkatan Jumlah Lahan Bersertifikat</v>
      </c>
      <c r="C23" s="92">
        <f>'Indikator - Input'!AP37</f>
        <v>0.9375</v>
      </c>
      <c r="D23" s="92">
        <f>'Indikator - Input'!AQ37</f>
        <v>0.96130000000000004</v>
      </c>
      <c r="E23" s="91" t="s">
        <v>88</v>
      </c>
      <c r="F23" s="89">
        <f>D23-C23</f>
        <v>2.3800000000000043E-2</v>
      </c>
      <c r="H23" s="86" t="str">
        <f t="shared" si="6"/>
        <v>Persentase Peningkatan Jumlah Lahan Bersertifikat</v>
      </c>
      <c r="I23" s="92">
        <f>'Indikator - Input'!AM37</f>
        <v>0.877</v>
      </c>
      <c r="J23" s="90">
        <f t="shared" si="7"/>
        <v>0.96130000000000004</v>
      </c>
      <c r="K23" s="181" t="str">
        <f t="shared" si="8"/>
        <v>N/A</v>
      </c>
      <c r="L23" s="89">
        <f>J23-I23</f>
        <v>8.4300000000000042E-2</v>
      </c>
    </row>
    <row r="24" spans="2:12">
      <c r="B24" s="86" t="str">
        <f>'Indikator - Input'!B38</f>
        <v>Jumlah Penerima PKH Nontunai</v>
      </c>
      <c r="C24" s="87">
        <f>'Indikator - Input'!AP38</f>
        <v>7700000</v>
      </c>
      <c r="D24" s="87">
        <f>'Indikator - Input'!AQ38</f>
        <v>7700000</v>
      </c>
      <c r="E24" s="91" t="s">
        <v>88</v>
      </c>
      <c r="F24" s="89">
        <f t="shared" si="5"/>
        <v>0</v>
      </c>
      <c r="H24" s="86" t="str">
        <f t="shared" si="6"/>
        <v>Jumlah Penerima PKH Nontunai</v>
      </c>
      <c r="I24" s="87">
        <f>'Indikator - Input'!AM38</f>
        <v>0</v>
      </c>
      <c r="J24" s="87">
        <f t="shared" si="7"/>
        <v>7700000</v>
      </c>
      <c r="K24" s="181" t="str">
        <f t="shared" si="8"/>
        <v>N/A</v>
      </c>
      <c r="L24" s="89" t="e">
        <f t="shared" ref="L24:L31" si="11">(J24-I24)/I24</f>
        <v>#DIV/0!</v>
      </c>
    </row>
    <row r="25" spans="2:12">
      <c r="B25" s="86" t="str">
        <f>'Indikator - Input'!B39</f>
        <v>Jumlah Penerima Program Sembako Nontunai</v>
      </c>
      <c r="C25" s="87">
        <f>'Indikator - Input'!AP39</f>
        <v>15050000</v>
      </c>
      <c r="D25" s="87">
        <f>'Indikator - Input'!AQ39</f>
        <v>15050000</v>
      </c>
      <c r="E25" s="91" t="s">
        <v>88</v>
      </c>
      <c r="F25" s="89">
        <f t="shared" si="5"/>
        <v>0</v>
      </c>
      <c r="H25" s="86" t="str">
        <f t="shared" si="6"/>
        <v>Jumlah Penerima Program Sembako Nontunai</v>
      </c>
      <c r="I25" s="87">
        <f>'Indikator - Input'!AM39</f>
        <v>0</v>
      </c>
      <c r="J25" s="87">
        <f t="shared" si="7"/>
        <v>15050000</v>
      </c>
      <c r="K25" s="181" t="str">
        <f t="shared" si="8"/>
        <v>N/A</v>
      </c>
      <c r="L25" s="89" t="e">
        <f t="shared" si="11"/>
        <v>#DIV/0!</v>
      </c>
    </row>
    <row r="26" spans="2:12">
      <c r="B26" s="86" t="str">
        <f>'Indikator - Input'!B40</f>
        <v>Jumlah Penerima Kartu Prakerja</v>
      </c>
      <c r="C26" s="87">
        <f>'Indikator - Input'!AP40</f>
        <v>1510968</v>
      </c>
      <c r="D26" s="87">
        <f>'Indikator - Input'!AQ40</f>
        <v>1419298</v>
      </c>
      <c r="E26" s="91" t="s">
        <v>88</v>
      </c>
      <c r="F26" s="89">
        <f t="shared" si="5"/>
        <v>-6.066971636725596E-2</v>
      </c>
      <c r="H26" s="86" t="str">
        <f t="shared" si="6"/>
        <v>Jumlah Penerima Kartu Prakerja</v>
      </c>
      <c r="I26" s="87">
        <f>'Indikator - Input'!AM40</f>
        <v>0</v>
      </c>
      <c r="J26" s="87">
        <f t="shared" si="7"/>
        <v>1419298</v>
      </c>
      <c r="K26" s="181" t="str">
        <f t="shared" si="8"/>
        <v>N/A</v>
      </c>
      <c r="L26" s="89" t="e">
        <f t="shared" si="11"/>
        <v>#DIV/0!</v>
      </c>
    </row>
    <row r="27" spans="2:12">
      <c r="B27" s="86" t="str">
        <f>'Indikator - Input'!B41</f>
        <v>Jumlah Pendaftaran Kekayaan Intelektual</v>
      </c>
      <c r="C27" s="87">
        <f>'Indikator - Input'!AP41</f>
        <v>150</v>
      </c>
      <c r="D27" s="87">
        <f>'Indikator - Input'!AQ41</f>
        <v>248</v>
      </c>
      <c r="E27" s="91" t="s">
        <v>88</v>
      </c>
      <c r="F27" s="89">
        <f t="shared" si="5"/>
        <v>0.65333333333333332</v>
      </c>
      <c r="H27" s="86" t="str">
        <f t="shared" si="6"/>
        <v>Jumlah Pendaftaran Kekayaan Intelektual</v>
      </c>
      <c r="I27" s="87">
        <f>'Indikator - Input'!AM41</f>
        <v>292</v>
      </c>
      <c r="J27" s="87">
        <f t="shared" si="7"/>
        <v>248</v>
      </c>
      <c r="K27" s="181" t="str">
        <f t="shared" si="8"/>
        <v>N/A</v>
      </c>
      <c r="L27" s="89">
        <f t="shared" si="11"/>
        <v>-0.15068493150684931</v>
      </c>
    </row>
    <row r="28" spans="2:12">
      <c r="B28" s="86" t="str">
        <f>'Indikator - Input'!B42</f>
        <v>Jumlah Penerbitan Sertifikat Halal</v>
      </c>
      <c r="C28" s="87">
        <f>'Indikator - Input'!AP42</f>
        <v>151087</v>
      </c>
      <c r="D28" s="87">
        <f>'Indikator - Input'!AQ42</f>
        <v>362345</v>
      </c>
      <c r="E28" s="91" t="s">
        <v>88</v>
      </c>
      <c r="F28" s="89">
        <f t="shared" si="5"/>
        <v>1.3982539861139609</v>
      </c>
      <c r="H28" s="86" t="str">
        <f t="shared" si="6"/>
        <v>Jumlah Penerbitan Sertifikat Halal</v>
      </c>
      <c r="I28" s="87">
        <f>'Indikator - Input'!AM42</f>
        <v>433094</v>
      </c>
      <c r="J28" s="87">
        <f t="shared" si="7"/>
        <v>362345</v>
      </c>
      <c r="K28" s="181" t="str">
        <f t="shared" si="8"/>
        <v>N/A</v>
      </c>
      <c r="L28" s="89">
        <f t="shared" si="11"/>
        <v>-0.16335714648552047</v>
      </c>
    </row>
    <row r="29" spans="2:12">
      <c r="B29" s="86" t="str">
        <f>'Indikator - Input'!B43</f>
        <v>Jumlah Nasabah KUR</v>
      </c>
      <c r="C29" s="87">
        <f>'Indikator - Input'!AP43</f>
        <v>3791858</v>
      </c>
      <c r="D29" s="87">
        <f>'Indikator - Input'!AQ43</f>
        <v>4948993</v>
      </c>
      <c r="E29" s="91" t="s">
        <v>88</v>
      </c>
      <c r="F29" s="89">
        <f t="shared" si="5"/>
        <v>0.30516306254084408</v>
      </c>
      <c r="H29" s="86" t="str">
        <f t="shared" si="6"/>
        <v>Jumlah Nasabah KUR</v>
      </c>
      <c r="I29" s="87">
        <f>'Indikator - Input'!AM43</f>
        <v>4643344</v>
      </c>
      <c r="J29" s="87">
        <f t="shared" si="7"/>
        <v>4948993</v>
      </c>
      <c r="K29" s="181" t="str">
        <f t="shared" si="8"/>
        <v>N/A</v>
      </c>
      <c r="L29" s="89">
        <f t="shared" si="11"/>
        <v>6.5825189777022772E-2</v>
      </c>
    </row>
    <row r="30" spans="2:12">
      <c r="B30" s="86" t="str">
        <f>'Indikator - Input'!B44</f>
        <v>Jumlah Nasabah UMi</v>
      </c>
      <c r="C30" s="87">
        <f>'Indikator - Input'!AP44</f>
        <v>1293087</v>
      </c>
      <c r="D30" s="87">
        <f>'Indikator - Input'!AQ44</f>
        <v>2220272</v>
      </c>
      <c r="E30" s="91" t="s">
        <v>88</v>
      </c>
      <c r="F30" s="89">
        <f t="shared" si="5"/>
        <v>0.71703218731608931</v>
      </c>
      <c r="H30" s="86" t="str">
        <f t="shared" si="6"/>
        <v>Jumlah Nasabah UMi</v>
      </c>
      <c r="I30" s="87">
        <f>'Indikator - Input'!AM44</f>
        <v>0</v>
      </c>
      <c r="J30" s="87">
        <f t="shared" si="7"/>
        <v>2220272</v>
      </c>
      <c r="K30" s="181" t="str">
        <f t="shared" si="8"/>
        <v>N/A</v>
      </c>
      <c r="L30" s="89" t="e">
        <f t="shared" si="11"/>
        <v>#DIV/0!</v>
      </c>
    </row>
    <row r="31" spans="2:12">
      <c r="B31" s="86" t="str">
        <f>'Indikator - Input'!B45</f>
        <v>Jumlah Nasabah Bank Wakaf Mikro</v>
      </c>
      <c r="C31" s="87">
        <f>'Indikator - Input'!AP45</f>
        <v>0</v>
      </c>
      <c r="D31" s="87">
        <f>'Indikator - Input'!AQ45</f>
        <v>0</v>
      </c>
      <c r="E31" s="91" t="s">
        <v>88</v>
      </c>
      <c r="F31" s="89" t="e">
        <f t="shared" si="5"/>
        <v>#DIV/0!</v>
      </c>
      <c r="H31" s="86" t="str">
        <f>B31</f>
        <v>Jumlah Nasabah Bank Wakaf Mikro</v>
      </c>
      <c r="I31" s="87">
        <f>'Indikator - Input'!AM45</f>
        <v>0</v>
      </c>
      <c r="J31" s="87">
        <f t="shared" si="7"/>
        <v>0</v>
      </c>
      <c r="K31" s="181" t="str">
        <f t="shared" si="8"/>
        <v>N/A</v>
      </c>
      <c r="L31" s="89" t="e">
        <f t="shared" si="11"/>
        <v>#DIV/0!</v>
      </c>
    </row>
    <row r="34" spans="2:12" ht="15">
      <c r="B34" s="49" t="s">
        <v>146</v>
      </c>
      <c r="H34" s="49" t="s">
        <v>149</v>
      </c>
    </row>
    <row r="35" spans="2:12" ht="24" customHeight="1">
      <c r="B35" s="209" t="s">
        <v>0</v>
      </c>
      <c r="C35" s="85">
        <f>C15</f>
        <v>2024</v>
      </c>
      <c r="D35" s="85">
        <f>D15</f>
        <v>2024</v>
      </c>
      <c r="E35" s="210" t="str">
        <f>E3</f>
        <v>Akses Per 100.000 Penduduk Dewasa (Des 2024)</v>
      </c>
      <c r="F35" s="210" t="s">
        <v>142</v>
      </c>
      <c r="H35" s="209" t="s">
        <v>0</v>
      </c>
      <c r="I35" s="85">
        <f>I15</f>
        <v>2023</v>
      </c>
      <c r="J35" s="85">
        <f>J15</f>
        <v>2024</v>
      </c>
      <c r="K35" s="210" t="str">
        <f>K3</f>
        <v>Akses Per 100.000 Penduduk Dewasa (Des 2024)</v>
      </c>
      <c r="L35" s="210" t="s">
        <v>143</v>
      </c>
    </row>
    <row r="36" spans="2:12" ht="24" customHeight="1">
      <c r="B36" s="209"/>
      <c r="C36" s="85" t="str">
        <f>C16</f>
        <v>Sep</v>
      </c>
      <c r="D36" s="85" t="str">
        <f>D16</f>
        <v>Des</v>
      </c>
      <c r="E36" s="210"/>
      <c r="F36" s="210"/>
      <c r="H36" s="209"/>
      <c r="I36" s="85" t="str">
        <f>I16</f>
        <v>Des</v>
      </c>
      <c r="J36" s="85" t="str">
        <f>J16</f>
        <v>Des</v>
      </c>
      <c r="K36" s="210"/>
      <c r="L36" s="210"/>
    </row>
    <row r="37" spans="2:12">
      <c r="B37" s="86" t="str">
        <f>'Indikator - Input'!B49</f>
        <v>Persentase Penyelesaian Pengaduan</v>
      </c>
      <c r="C37" s="92">
        <f>'Indikator - Input'!AP49</f>
        <v>0</v>
      </c>
      <c r="D37" s="92">
        <f>'Indikator - Input'!AQ49</f>
        <v>0</v>
      </c>
      <c r="E37" s="91" t="s">
        <v>88</v>
      </c>
      <c r="F37" s="93">
        <f>(D37-C37)</f>
        <v>0</v>
      </c>
      <c r="H37" s="86" t="str">
        <f>B37</f>
        <v>Persentase Penyelesaian Pengaduan</v>
      </c>
      <c r="I37" s="92">
        <f>'Indikator - Input'!AM49</f>
        <v>0</v>
      </c>
      <c r="J37" s="92">
        <f>D37</f>
        <v>0</v>
      </c>
      <c r="K37" s="91" t="str">
        <f>E37</f>
        <v>N/A</v>
      </c>
      <c r="L37" s="93">
        <f>(J37-I37)</f>
        <v>0</v>
      </c>
    </row>
    <row r="38" spans="2:12">
      <c r="B38" s="86" t="str">
        <f>'Indikator - Input'!B50</f>
        <v>Suku Bunga Riil</v>
      </c>
      <c r="C38" s="92">
        <f>'Indikator - Input'!AP50</f>
        <v>4.1599999999999998E-2</v>
      </c>
      <c r="D38" s="92">
        <f>'Indikator - Input'!AQ50</f>
        <v>4.4299999999999999E-2</v>
      </c>
      <c r="E38" s="91" t="s">
        <v>88</v>
      </c>
      <c r="F38" s="93">
        <f>(D38-C38)</f>
        <v>2.700000000000001E-3</v>
      </c>
      <c r="H38" s="86" t="str">
        <f>B38</f>
        <v>Suku Bunga Riil</v>
      </c>
      <c r="I38" s="92">
        <f>'Indikator - Input'!AM50</f>
        <v>3.39E-2</v>
      </c>
      <c r="J38" s="92">
        <f>D38</f>
        <v>4.4299999999999999E-2</v>
      </c>
      <c r="K38" s="91" t="s">
        <v>88</v>
      </c>
      <c r="L38" s="93">
        <f>(J38-I38)</f>
        <v>1.04E-2</v>
      </c>
    </row>
  </sheetData>
  <mergeCells count="18">
    <mergeCell ref="B35:B36"/>
    <mergeCell ref="E35:E36"/>
    <mergeCell ref="F35:F36"/>
    <mergeCell ref="B3:B4"/>
    <mergeCell ref="F3:F4"/>
    <mergeCell ref="E3:E4"/>
    <mergeCell ref="B15:B16"/>
    <mergeCell ref="E15:E16"/>
    <mergeCell ref="F15:F16"/>
    <mergeCell ref="H35:H36"/>
    <mergeCell ref="K35:K36"/>
    <mergeCell ref="L35:L36"/>
    <mergeCell ref="H3:H4"/>
    <mergeCell ref="K3:K4"/>
    <mergeCell ref="L3:L4"/>
    <mergeCell ref="H15:H16"/>
    <mergeCell ref="K15:K16"/>
    <mergeCell ref="L15:L16"/>
  </mergeCells>
  <conditionalFormatting sqref="F5:F11">
    <cfRule type="cellIs" dxfId="13" priority="7" operator="greaterThan">
      <formula>0</formula>
    </cfRule>
    <cfRule type="cellIs" dxfId="12" priority="12" operator="lessThan">
      <formula>0</formula>
    </cfRule>
  </conditionalFormatting>
  <conditionalFormatting sqref="F17:F31">
    <cfRule type="cellIs" dxfId="11" priority="8" operator="greaterThan">
      <formula>0</formula>
    </cfRule>
    <cfRule type="cellIs" dxfId="10" priority="11" operator="lessThan">
      <formula>0</formula>
    </cfRule>
  </conditionalFormatting>
  <conditionalFormatting sqref="F37:F38">
    <cfRule type="cellIs" dxfId="9" priority="9" operator="greaterThan">
      <formula>0</formula>
    </cfRule>
    <cfRule type="cellIs" dxfId="8" priority="10" operator="lessThan">
      <formula>0</formula>
    </cfRule>
  </conditionalFormatting>
  <conditionalFormatting sqref="L5:L11">
    <cfRule type="cellIs" dxfId="7" priority="1" operator="greaterThan">
      <formula>0</formula>
    </cfRule>
    <cfRule type="cellIs" dxfId="6" priority="6" operator="lessThan">
      <formula>0</formula>
    </cfRule>
  </conditionalFormatting>
  <conditionalFormatting sqref="L17:L31">
    <cfRule type="cellIs" dxfId="5" priority="2" operator="greaterThan">
      <formula>0</formula>
    </cfRule>
    <cfRule type="cellIs" dxfId="4" priority="5" operator="lessThan">
      <formula>0</formula>
    </cfRule>
  </conditionalFormatting>
  <conditionalFormatting sqref="L37:L38">
    <cfRule type="cellIs" dxfId="3" priority="3" operator="greaterThan">
      <formula>0</formula>
    </cfRule>
    <cfRule type="cellIs" dxfId="2" priority="4" operator="lessThan">
      <formula>0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7F58-2FDB-C745-9C93-C065F9897AB5}">
  <sheetPr>
    <pageSetUpPr fitToPage="1"/>
  </sheetPr>
  <dimension ref="B2:R28"/>
  <sheetViews>
    <sheetView showGridLines="0" zoomScaleNormal="100" workbookViewId="0">
      <selection activeCell="T29" sqref="T29"/>
    </sheetView>
  </sheetViews>
  <sheetFormatPr baseColWidth="10" defaultRowHeight="16"/>
  <cols>
    <col min="1" max="1" width="5.33203125" style="115" customWidth="1"/>
    <col min="2" max="2" width="8.1640625" style="115" customWidth="1"/>
    <col min="3" max="3" width="13.33203125" style="115" customWidth="1"/>
    <col min="4" max="5" width="15.6640625" style="115" customWidth="1"/>
    <col min="6" max="6" width="10" style="115" customWidth="1"/>
    <col min="7" max="7" width="16.6640625" style="115" bestFit="1" customWidth="1"/>
    <col min="8" max="8" width="1.83203125" style="115" customWidth="1"/>
    <col min="9" max="10" width="2" style="115" customWidth="1"/>
    <col min="11" max="11" width="8.1640625" style="115" customWidth="1"/>
    <col min="12" max="12" width="18.33203125" style="115" customWidth="1"/>
    <col min="13" max="13" width="8.83203125" style="115" customWidth="1"/>
    <col min="14" max="14" width="16.6640625" style="115" bestFit="1" customWidth="1"/>
    <col min="15" max="15" width="16" style="115" customWidth="1"/>
    <col min="16" max="16" width="16.83203125" style="115" customWidth="1"/>
    <col min="17" max="17" width="6" style="115" customWidth="1"/>
    <col min="18" max="18" width="1.1640625" style="115" customWidth="1"/>
    <col min="19" max="16384" width="10.83203125" style="115"/>
  </cols>
  <sheetData>
    <row r="2" spans="2:18" ht="26">
      <c r="B2" s="212" t="s">
        <v>177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</row>
    <row r="4" spans="2:18" ht="23">
      <c r="B4" s="213" t="s">
        <v>159</v>
      </c>
      <c r="C4" s="213"/>
      <c r="D4" s="213"/>
      <c r="E4" s="213"/>
      <c r="F4" s="213"/>
      <c r="G4" s="213"/>
      <c r="H4" s="213"/>
      <c r="K4" s="213" t="s">
        <v>166</v>
      </c>
      <c r="L4" s="213"/>
      <c r="M4" s="213"/>
      <c r="N4" s="213"/>
      <c r="O4" s="213"/>
      <c r="P4" s="213"/>
      <c r="Q4" s="213"/>
    </row>
    <row r="5" spans="2:18" ht="8" customHeight="1">
      <c r="B5" s="116"/>
      <c r="C5" s="116"/>
      <c r="D5" s="116"/>
      <c r="E5" s="117"/>
      <c r="F5" s="117"/>
      <c r="G5" s="117"/>
      <c r="H5" s="116"/>
      <c r="K5" s="116"/>
      <c r="L5" s="116"/>
      <c r="M5" s="116"/>
      <c r="N5" s="117"/>
      <c r="O5" s="117"/>
      <c r="P5" s="118"/>
      <c r="Q5" s="116"/>
    </row>
    <row r="6" spans="2:18">
      <c r="B6" s="120"/>
      <c r="C6" s="120"/>
      <c r="D6" s="120"/>
      <c r="E6" s="120"/>
      <c r="F6" s="120"/>
      <c r="G6" s="120"/>
      <c r="H6" s="120"/>
      <c r="K6" s="124"/>
      <c r="L6" s="124"/>
      <c r="M6" s="124"/>
      <c r="N6" s="124"/>
      <c r="O6" s="124"/>
      <c r="P6" s="124"/>
      <c r="Q6" s="124"/>
      <c r="R6" s="145"/>
    </row>
    <row r="7" spans="2:18" ht="26">
      <c r="B7" s="120"/>
      <c r="C7" s="121">
        <f>'Growth (YoY)'!J5</f>
        <v>0</v>
      </c>
      <c r="D7" s="120"/>
      <c r="E7" s="121">
        <f>'Growth (YoY)'!J6</f>
        <v>0</v>
      </c>
      <c r="F7" s="120"/>
      <c r="G7" s="121">
        <f>'Growth (YoY)'!J7</f>
        <v>0</v>
      </c>
      <c r="H7" s="120"/>
      <c r="K7" s="124"/>
      <c r="L7" s="125">
        <f>'Growth (YoY)'!J17</f>
        <v>0</v>
      </c>
      <c r="M7" s="124"/>
      <c r="N7" s="216">
        <f>'Growth (YoY)'!J22</f>
        <v>0</v>
      </c>
      <c r="O7" s="216"/>
      <c r="P7" s="125">
        <f>'Growth (YoY)'!J21</f>
        <v>58120000</v>
      </c>
      <c r="Q7" s="124"/>
      <c r="R7" s="145"/>
    </row>
    <row r="8" spans="2:18">
      <c r="B8" s="120"/>
      <c r="C8" s="120" t="s">
        <v>160</v>
      </c>
      <c r="D8" s="120"/>
      <c r="E8" s="120" t="s">
        <v>163</v>
      </c>
      <c r="F8" s="120"/>
      <c r="G8" s="120" t="s">
        <v>164</v>
      </c>
      <c r="H8" s="120"/>
      <c r="K8" s="124"/>
      <c r="L8" s="124" t="s">
        <v>193</v>
      </c>
      <c r="M8" s="124"/>
      <c r="N8" s="124" t="s">
        <v>170</v>
      </c>
      <c r="O8" s="124"/>
      <c r="P8" s="124" t="s">
        <v>171</v>
      </c>
      <c r="Q8" s="124"/>
      <c r="R8" s="145"/>
    </row>
    <row r="9" spans="2:18" ht="12" customHeight="1">
      <c r="B9" s="120"/>
      <c r="C9" s="134" t="e">
        <f>'Growth (YoY)'!L5</f>
        <v>#DIV/0!</v>
      </c>
      <c r="D9" s="120"/>
      <c r="E9" s="133" t="e">
        <f>'Growth (YoY)'!L6</f>
        <v>#DIV/0!</v>
      </c>
      <c r="F9" s="120"/>
      <c r="G9" s="133">
        <f>'Growth (YoY)'!L7</f>
        <v>-1</v>
      </c>
      <c r="H9" s="120"/>
      <c r="K9" s="124"/>
      <c r="L9" s="138">
        <f>'Growth (YoY)'!L17</f>
        <v>-1</v>
      </c>
      <c r="M9" s="124"/>
      <c r="N9" s="138">
        <f>'Growth (YoY)'!L22</f>
        <v>-1</v>
      </c>
      <c r="O9" s="124"/>
      <c r="P9" s="138" t="e">
        <f>'Growth (YoY)'!L21</f>
        <v>#DIV/0!</v>
      </c>
      <c r="Q9" s="124"/>
      <c r="R9" s="145"/>
    </row>
    <row r="10" spans="2:18" ht="16" customHeight="1">
      <c r="B10" s="120"/>
      <c r="C10" s="120"/>
      <c r="D10" s="120"/>
      <c r="E10" s="120"/>
      <c r="F10" s="120"/>
      <c r="G10" s="120"/>
      <c r="H10" s="120"/>
      <c r="K10" s="124"/>
      <c r="L10" s="124"/>
      <c r="M10" s="124"/>
      <c r="N10" s="124"/>
      <c r="O10" s="124"/>
      <c r="P10" s="124"/>
      <c r="Q10" s="124"/>
      <c r="R10" s="145"/>
    </row>
    <row r="11" spans="2:18" ht="26">
      <c r="B11" s="120"/>
      <c r="C11" s="121">
        <f>'Growth (YoY)'!J8</f>
        <v>993708</v>
      </c>
      <c r="D11" s="120"/>
      <c r="E11" s="121">
        <f>'Growth (YoY)'!J9</f>
        <v>1609291</v>
      </c>
      <c r="F11" s="120"/>
      <c r="G11" s="121">
        <f>'Growth (YoY)'!J10</f>
        <v>0</v>
      </c>
      <c r="H11" s="120"/>
      <c r="K11" s="124"/>
      <c r="L11" s="125">
        <f>'Growth (YoY)'!J18</f>
        <v>0</v>
      </c>
      <c r="M11" s="124"/>
      <c r="N11" s="125">
        <f>'Growth (YoY)'!J19</f>
        <v>0</v>
      </c>
      <c r="O11" s="124"/>
      <c r="P11" s="126">
        <f>'Growth (YoY)'!J20</f>
        <v>0</v>
      </c>
      <c r="Q11" s="124"/>
      <c r="R11" s="145"/>
    </row>
    <row r="12" spans="2:18" ht="16" customHeight="1">
      <c r="B12" s="120"/>
      <c r="C12" s="128" t="s">
        <v>161</v>
      </c>
      <c r="D12" s="128"/>
      <c r="E12" s="128" t="s">
        <v>162</v>
      </c>
      <c r="F12" s="128"/>
      <c r="G12" s="128" t="s">
        <v>165</v>
      </c>
      <c r="H12" s="128"/>
      <c r="I12" s="129"/>
      <c r="J12" s="129"/>
      <c r="K12" s="130"/>
      <c r="L12" s="130" t="s">
        <v>167</v>
      </c>
      <c r="M12" s="130"/>
      <c r="N12" s="130" t="s">
        <v>168</v>
      </c>
      <c r="O12" s="130"/>
      <c r="P12" s="214" t="str">
        <f>'Growth (YoY)'!H20</f>
        <v>Persentase Kredit UMKM terhadap Total Kredit</v>
      </c>
      <c r="Q12" s="214"/>
      <c r="R12" s="145"/>
    </row>
    <row r="13" spans="2:18" ht="19" customHeight="1">
      <c r="B13" s="120"/>
      <c r="C13" s="136">
        <f>'Growth (YoY)'!L8</f>
        <v>7.6188134842461064E-2</v>
      </c>
      <c r="D13" s="128"/>
      <c r="E13" s="136">
        <f>'Growth (YoY)'!L9</f>
        <v>-1.3924612248570462E-3</v>
      </c>
      <c r="F13" s="137"/>
      <c r="G13" s="136" t="e">
        <f>'Growth (YoY)'!L10</f>
        <v>#DIV/0!</v>
      </c>
      <c r="H13" s="128"/>
      <c r="I13" s="129"/>
      <c r="J13" s="129"/>
      <c r="K13" s="130"/>
      <c r="L13" s="138">
        <f>'Growth (YoY)'!L18</f>
        <v>-1</v>
      </c>
      <c r="M13" s="130"/>
      <c r="N13" s="138">
        <f>'Growth (YoY)'!L19</f>
        <v>-1</v>
      </c>
      <c r="O13" s="130"/>
      <c r="P13" s="214"/>
      <c r="Q13" s="214"/>
      <c r="R13" s="145"/>
    </row>
    <row r="14" spans="2:18" ht="12" customHeight="1">
      <c r="B14" s="120"/>
      <c r="C14" s="128"/>
      <c r="D14" s="128"/>
      <c r="E14" s="128"/>
      <c r="F14" s="128"/>
      <c r="G14" s="128"/>
      <c r="H14" s="128"/>
      <c r="I14" s="129"/>
      <c r="J14" s="129"/>
      <c r="K14" s="130"/>
      <c r="L14" s="130"/>
      <c r="M14" s="130"/>
      <c r="N14" s="130"/>
      <c r="O14" s="130"/>
      <c r="P14" s="139">
        <f>'Growth (YoY)'!L20</f>
        <v>-0.30020000000000002</v>
      </c>
      <c r="Q14" s="132"/>
      <c r="R14" s="145"/>
    </row>
    <row r="15" spans="2:18" ht="4" hidden="1" customHeight="1">
      <c r="B15" s="116"/>
      <c r="C15" s="116"/>
      <c r="D15" s="116"/>
      <c r="E15" s="116"/>
      <c r="F15" s="116"/>
      <c r="G15" s="116"/>
      <c r="H15" s="116"/>
      <c r="K15" s="124"/>
      <c r="L15" s="124"/>
      <c r="M15" s="124"/>
      <c r="N15" s="124"/>
      <c r="O15" s="124"/>
      <c r="P15" s="135"/>
      <c r="Q15" s="135"/>
      <c r="R15" s="145"/>
    </row>
    <row r="16" spans="2:18" ht="8" customHeight="1">
      <c r="B16" s="116"/>
      <c r="C16" s="116"/>
      <c r="D16" s="116"/>
      <c r="E16" s="116"/>
      <c r="F16" s="116"/>
      <c r="G16" s="215" t="str">
        <f>"(Per "&amp;'Growth (YoY)'!J4&amp;" "&amp;'Growth (YoY)'!J3&amp;")"</f>
        <v>(Per Des 2024)</v>
      </c>
      <c r="H16" s="116"/>
      <c r="K16" s="124"/>
      <c r="L16" s="124"/>
      <c r="M16" s="124"/>
      <c r="N16" s="124"/>
      <c r="O16" s="124"/>
      <c r="P16" s="135"/>
      <c r="Q16" s="135"/>
      <c r="R16" s="145"/>
    </row>
    <row r="17" spans="2:18" ht="26">
      <c r="G17" s="215"/>
      <c r="K17" s="124"/>
      <c r="L17" s="125">
        <f>'Growth (YoY)'!J27</f>
        <v>248</v>
      </c>
      <c r="M17" s="124"/>
      <c r="N17" s="125">
        <f>'Growth (YoY)'!J28</f>
        <v>362345</v>
      </c>
      <c r="O17" s="124"/>
      <c r="P17" s="126">
        <f>'Growth (YoY)'!J23</f>
        <v>0.96130000000000004</v>
      </c>
      <c r="Q17" s="124"/>
      <c r="R17" s="145"/>
    </row>
    <row r="18" spans="2:18" ht="30" customHeight="1">
      <c r="B18" s="213" t="s">
        <v>169</v>
      </c>
      <c r="C18" s="213"/>
      <c r="D18" s="213"/>
      <c r="E18" s="213"/>
      <c r="F18" s="213"/>
      <c r="G18" s="213"/>
      <c r="H18" s="213"/>
      <c r="K18" s="124"/>
      <c r="L18" s="214" t="s">
        <v>230</v>
      </c>
      <c r="M18" s="214"/>
      <c r="N18" s="214" t="s">
        <v>176</v>
      </c>
      <c r="O18" s="214"/>
      <c r="P18" s="214" t="s">
        <v>175</v>
      </c>
      <c r="Q18" s="214"/>
      <c r="R18" s="145"/>
    </row>
    <row r="19" spans="2:18" ht="12" customHeight="1">
      <c r="B19" s="131"/>
      <c r="C19" s="131"/>
      <c r="D19" s="131"/>
      <c r="E19" s="131"/>
      <c r="F19" s="131"/>
      <c r="G19" s="131"/>
      <c r="H19" s="131"/>
      <c r="K19" s="124"/>
      <c r="L19" s="139">
        <f>'Growth (YoY)'!L27</f>
        <v>-0.15068493150684931</v>
      </c>
      <c r="M19" s="132"/>
      <c r="N19" s="139">
        <f>'Growth (YoY)'!L28</f>
        <v>-0.16335714648552047</v>
      </c>
      <c r="O19" s="132"/>
      <c r="P19" s="139">
        <f>'Growth (YoY)'!L23</f>
        <v>8.4300000000000042E-2</v>
      </c>
      <c r="Q19" s="132"/>
      <c r="R19" s="145"/>
    </row>
    <row r="20" spans="2:18">
      <c r="B20" s="122"/>
      <c r="C20" s="122"/>
      <c r="D20" s="122"/>
      <c r="E20" s="141"/>
      <c r="F20" s="141"/>
      <c r="G20" s="142"/>
      <c r="H20" s="122"/>
      <c r="K20" s="124"/>
      <c r="L20" s="124"/>
      <c r="M20" s="124"/>
      <c r="N20" s="124"/>
      <c r="O20" s="124"/>
      <c r="P20" s="124"/>
      <c r="Q20" s="124"/>
      <c r="R20" s="145"/>
    </row>
    <row r="21" spans="2:18" ht="26">
      <c r="B21" s="122"/>
      <c r="C21" s="140">
        <f>'Growth (YoY)'!J37</f>
        <v>0</v>
      </c>
      <c r="D21" s="122"/>
      <c r="E21" s="122"/>
      <c r="F21" s="122"/>
      <c r="G21" s="140">
        <f>'Growth (YoY)'!J38</f>
        <v>4.4299999999999999E-2</v>
      </c>
      <c r="H21" s="122"/>
      <c r="K21" s="124"/>
      <c r="L21" s="125">
        <f>'Growth (YoY)'!J29</f>
        <v>4948993</v>
      </c>
      <c r="M21" s="124"/>
      <c r="N21" s="125">
        <f>'Growth (YoY)'!J30</f>
        <v>2220272</v>
      </c>
      <c r="O21" s="124"/>
      <c r="P21" s="125">
        <f>'Growth (YoY)'!J31</f>
        <v>0</v>
      </c>
      <c r="Q21" s="124"/>
      <c r="R21" s="145"/>
    </row>
    <row r="22" spans="2:18" ht="16" customHeight="1">
      <c r="B22" s="122"/>
      <c r="C22" s="144" t="str">
        <f>'Growth (YoY)'!H37</f>
        <v>Persentase Penyelesaian Pengaduan</v>
      </c>
      <c r="D22" s="122"/>
      <c r="E22" s="123"/>
      <c r="F22" s="122"/>
      <c r="G22" s="144" t="str">
        <f>'Growth (YoY)'!H38</f>
        <v>Suku Bunga Riil</v>
      </c>
      <c r="H22" s="122"/>
      <c r="K22" s="124"/>
      <c r="L22" s="127" t="s">
        <v>172</v>
      </c>
      <c r="M22" s="127"/>
      <c r="N22" s="127" t="s">
        <v>173</v>
      </c>
      <c r="O22" s="127"/>
      <c r="P22" s="127" t="s">
        <v>174</v>
      </c>
      <c r="Q22" s="124"/>
      <c r="R22" s="145"/>
    </row>
    <row r="23" spans="2:18" ht="12" customHeight="1">
      <c r="B23" s="122"/>
      <c r="C23" s="143">
        <f>'Growth (YoY)'!L37</f>
        <v>0</v>
      </c>
      <c r="D23" s="122"/>
      <c r="E23" s="123"/>
      <c r="F23" s="122"/>
      <c r="G23" s="143">
        <f>'Growth (YoY)'!L38</f>
        <v>1.04E-2</v>
      </c>
      <c r="H23" s="122"/>
      <c r="K23" s="124"/>
      <c r="L23" s="138">
        <f>'Growth (YoY)'!L29</f>
        <v>6.5825189777022772E-2</v>
      </c>
      <c r="M23" s="127"/>
      <c r="N23" s="138" t="e">
        <f>'Growth (YoY)'!L30</f>
        <v>#DIV/0!</v>
      </c>
      <c r="O23" s="127"/>
      <c r="P23" s="138" t="e">
        <f>'Growth (YoY)'!L31</f>
        <v>#DIV/0!</v>
      </c>
      <c r="Q23" s="124"/>
      <c r="R23" s="145"/>
    </row>
    <row r="24" spans="2:18">
      <c r="B24" s="122"/>
      <c r="C24" s="122"/>
      <c r="D24" s="122"/>
      <c r="E24" s="122"/>
      <c r="F24" s="122"/>
      <c r="G24" s="122"/>
      <c r="H24" s="122"/>
      <c r="K24" s="124"/>
      <c r="L24" s="124"/>
      <c r="M24" s="124"/>
      <c r="N24" s="124"/>
      <c r="O24" s="124"/>
      <c r="P24" s="124"/>
      <c r="Q24" s="124"/>
      <c r="R24" s="145"/>
    </row>
    <row r="25" spans="2:18" ht="16" customHeight="1">
      <c r="B25" s="116"/>
      <c r="C25" s="116"/>
      <c r="D25" s="116"/>
      <c r="E25" s="116"/>
      <c r="F25" s="116"/>
      <c r="G25" s="148" t="str">
        <f>"(Per "&amp;'Growth (YoY)'!J4&amp;" "&amp;'Growth (YoY)'!J3&amp;")"</f>
        <v>(Per Des 2024)</v>
      </c>
      <c r="H25" s="116"/>
      <c r="P25" s="147"/>
      <c r="Q25" s="146" t="str">
        <f>"(Per "&amp;'Growth (YoY)'!J4&amp;" "&amp;'Growth (YoY)'!J3&amp;")"</f>
        <v>(Per Des 2024)</v>
      </c>
    </row>
    <row r="26" spans="2:18" ht="26">
      <c r="B26" s="116"/>
      <c r="C26" s="119"/>
      <c r="D26" s="116"/>
      <c r="E26" s="119"/>
      <c r="F26" s="116"/>
      <c r="G26" s="119"/>
      <c r="H26" s="116"/>
    </row>
    <row r="27" spans="2:18">
      <c r="B27" s="116"/>
      <c r="C27" s="116"/>
      <c r="D27" s="116"/>
      <c r="E27" s="116"/>
      <c r="F27" s="116"/>
      <c r="G27" s="116"/>
      <c r="H27" s="116"/>
    </row>
    <row r="28" spans="2:18">
      <c r="B28" s="116"/>
      <c r="C28" s="116"/>
      <c r="D28" s="116"/>
      <c r="E28" s="116"/>
      <c r="F28" s="116"/>
      <c r="G28" s="116"/>
      <c r="H28" s="116"/>
    </row>
  </sheetData>
  <mergeCells count="10">
    <mergeCell ref="B2:R2"/>
    <mergeCell ref="B4:H4"/>
    <mergeCell ref="K4:Q4"/>
    <mergeCell ref="B18:H18"/>
    <mergeCell ref="L18:M18"/>
    <mergeCell ref="N18:O18"/>
    <mergeCell ref="P18:Q18"/>
    <mergeCell ref="P12:Q13"/>
    <mergeCell ref="G16:G17"/>
    <mergeCell ref="N7:O7"/>
  </mergeCells>
  <conditionalFormatting sqref="C9 E9 G9 L9 N9 P9 C13 E13 G13 L13 N13 P14 L19 N19 P19 C23 G23 L23 N23 P23">
    <cfRule type="cellIs" dxfId="1" priority="3" operator="less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paperSize="9" scale="63" orientation="landscape" horizontalDpi="0" verticalDpi="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4DAA30E-68A5-8148-B424-38421AE2BC1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1</xm:f>
              </x14:cfvo>
              <x14:cfIcon iconSet="3Arrows" iconId="0"/>
              <x14:cfIcon iconSet="3Arrows" iconId="2"/>
              <x14:cfIcon iconSet="3Arrows" iconId="2"/>
            </x14:iconSet>
          </x14:cfRule>
          <xm:sqref>C9 E9 G9 L9 N9 P9 C13 E13 G13 L13 N13 P14 P19 P23 N23 N19 L19 L23 G23 C23</xm:sqref>
        </x14:conditionalFormatting>
        <x14:conditionalFormatting xmlns:xm="http://schemas.microsoft.com/office/excel/2006/main">
          <x14:cfRule type="iconSet" priority="2" id="{E3DEBA5C-5CC4-B543-9B32-ACB29C4C3EEA}">
            <x14:iconSet iconSet="3Arrows" custom="1">
              <x14:cfvo type="percent">
                <xm:f>0</xm:f>
              </x14:cfvo>
              <x14:cfvo type="percent">
                <xm:f>0</xm:f>
              </x14:cfvo>
              <x14:cfvo type="percent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C9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COVER</vt:lpstr>
      <vt:lpstr>Keterangan</vt:lpstr>
      <vt:lpstr>Asumsi</vt:lpstr>
      <vt:lpstr>Indikator - Input</vt:lpstr>
      <vt:lpstr>Dashboard</vt:lpstr>
      <vt:lpstr>Growth (YoY)</vt:lpstr>
      <vt:lpstr>IKU-Des 2024</vt:lpstr>
      <vt:lpstr>COVER!Print_Area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nony nurbasith</cp:lastModifiedBy>
  <cp:lastPrinted>2023-01-04T10:05:10Z</cp:lastPrinted>
  <dcterms:created xsi:type="dcterms:W3CDTF">2022-06-17T07:24:57Z</dcterms:created>
  <dcterms:modified xsi:type="dcterms:W3CDTF">2025-02-20T06:33:25Z</dcterms:modified>
</cp:coreProperties>
</file>